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29"/>
  <workbookPr/>
  <mc:AlternateContent xmlns:mc="http://schemas.openxmlformats.org/markup-compatibility/2006">
    <mc:Choice Requires="x15">
      <x15ac:absPath xmlns:x15ac="http://schemas.microsoft.com/office/spreadsheetml/2010/11/ac" url="C:\Users\a_neg\Documents\"/>
    </mc:Choice>
  </mc:AlternateContent>
  <xr:revisionPtr revIDLastSave="0" documentId="13_ncr:40009_{44346075-2E0B-43F5-AA49-DCEC1141704F}" xr6:coauthVersionLast="46" xr6:coauthVersionMax="46" xr10:uidLastSave="{00000000-0000-0000-0000-000000000000}"/>
  <bookViews>
    <workbookView xWindow="5130" yWindow="2570" windowWidth="32260" windowHeight="17860" tabRatio="500"/>
  </bookViews>
  <sheets>
    <sheet name="May 20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alcChain>
</file>

<file path=xl/sharedStrings.xml><?xml version="1.0" encoding="utf-8"?>
<sst xmlns="http://schemas.openxmlformats.org/spreadsheetml/2006/main" count="1672" uniqueCount="804">
  <si>
    <t>URL</t>
  </si>
  <si>
    <t>Lot Number</t>
  </si>
  <si>
    <t>Manufacturer</t>
  </si>
  <si>
    <t>Model</t>
  </si>
  <si>
    <t>Description</t>
  </si>
  <si>
    <t>Qty</t>
  </si>
  <si>
    <t>Version</t>
  </si>
  <si>
    <t>Condition</t>
  </si>
  <si>
    <t>Vintage</t>
  </si>
  <si>
    <t>Minimum Bid</t>
  </si>
  <si>
    <t>Comments</t>
  </si>
  <si>
    <t>Location</t>
  </si>
  <si>
    <t>54859</t>
  </si>
  <si>
    <t>35 MWp</t>
  </si>
  <si>
    <t>Baccini</t>
  </si>
  <si>
    <t>Solar Cell Print line for Mono or Poly Crystalline Solar Cells</t>
  </si>
  <si>
    <t>1</t>
  </si>
  <si>
    <t>156 mm</t>
  </si>
  <si>
    <t>excellent</t>
  </si>
  <si>
    <t>Location: Port Klang, Malaysia.
Front end of line (Printers and dryers, chip and crack camera) s/n: 
900140650010
***********************************************************************************************
Fully Automated Line Polycrystalline Solar Cells
16% plus efficiency cells
Equipment includes the following:- 
1 x Redmann loader-cassette to conveyor
1 x Conveyor
1 x Chip and crack camera
1 x Baccini Printer 1
1 x Baccini Dryer 1
1 x Baccini Printer 2
1 x Baccini Dryer 2
1 x Baccini printer 3
1 x Centrotherm dryer
1 x Centrotherm fast firing furnace
1 x Centrotherm cooler
1 x Centrotherm output table
1 x Innolas laser
1 x Baccini unloader to stack
1 x Baccini color sorter with flipper
1 x Baccini electrical tester
1 x Baccini sorter 1
1 x Baccini sorter 2
Here is the capacity calculation:-
1200 X 4watt cells = 4,800 watts (these are LDK 4 watt Solar wafers)
4,800 watts X 24 Hr = 115,200
115,200 X 7 days = 806,400 Watts
806,400 X 52 Wks. = 41,932,800 watts
41,932,800 X .8 production = 33,546,240 Watts
The tools have been de-installed and are presently stored in a climate 
controlled environment.
The tools are not crated so you may do a visual inspection if desired.
There are some video showing the line on youtube.
Here are links to the videos:-
http://www.youtube.com/watch?v=jefuJsxBGDY&amp;feature=g-upl&amp;context=G2c01117AUAAAAAAAAAA
&lt;http://www.youtube.com/watch?v=jefuJsxBGDY&amp;feature=g-upl&amp;context=G2c01117AUAAAAAAAAAA&gt;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http://www.youtube.com/watch?v=MDYs7vuNYiM&amp;feature=g-upl&amp;context=G23bfb3fAUAAAAAAADAA
&lt;http://www.youtube.com/watch?v=MDYs7vuNYiM&amp;feature=g-upl&amp;context=G23bfb3fAUAAAAAAADAA&gt;
http://www.youtube.com/watch?v=Ym5vzDv6EzU&amp;feature=g-upl&amp;context=G2e79487AUAAAAAAAEAA
&lt;http://www.youtube.com/watch?v=Ym5vzDv6EzU&amp;feature=g-upl&amp;context=G2e79487AUAAAAAAAEAA&gt;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Back end of line s/n: 9.0044.0650.030
********************************************
Back end of line (Cell testers and sorters) description:-
BACCINI Tester 1, with 2x manual load /
buffer stations, (2) product quality control
cameras for sunny and back sides and cell
flip device.
BACCINI Tester 2, fitted with
measurement pin chuck;
BERGER Pulsed Solar Simulator
Typ: PSS10-HS
S/N: 1024
230 V, 50 Hz, 3000 W, 16 A
CE-marked
Deinstalled, in Singapore, crated in warehouse
 Inspection by appointment only
Baccini
Solar Cell test line
Commissioned: Oct 2004
Built: Jun 2006
s/n: 9.0044.0650.030
Electrical Drawing number: 7.1936.10.00.000
Pneumatic drawing number: 7.1936.11.00.000
Electrical supply rating: 3 phase 400V 50 Hz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All manuals and software disks included</t>
  </si>
  <si>
    <t>Port Klang, malaysia</t>
  </si>
  <si>
    <t>98785</t>
  </si>
  <si>
    <t>60 MWp</t>
  </si>
  <si>
    <t>Solar Cell Print Line for Mono or Poly Crystalline Solar Cells</t>
  </si>
  <si>
    <t>Solar</t>
  </si>
  <si>
    <t>good</t>
  </si>
  <si>
    <t xml:space="preserve">De-installed, warehoused, can be inspected by appointment.
Located in Avezzano, Italy, and warehoused.
Equipment List
Ref. Id
Manufacturer
Model
Description
Vintage
01.06.2008
98707
Alcatel
ADS 602H
Dry Pump
01.06.2008
98708
Baccini
Furnace 1
Drying Furnace
01.06.2008
98709
Baccini
Furnace 2
Drying Furnace
01.06.2008
98710
Baccini
Test 1
Solar Cell Inspection
01.06.2008
98711
Baccini
Test 2
Icos Solar Cell Inspection
01.06.2008
98712
Baccini
Test 3
Automatic Cell Sorter
01.06.2008
98713
Baccini
Wafer Boats
Spares
01.06.2008
01.06.2008
98715
Baccini
Printer 1
Screen Printer
01.06.2008
98716
Baccini
Printer 2
Screen Printer
01.06.2008
98717
Baccini
Printer 3
Screen Printer
01.06.2008
98718
Berger
PSS10
Pulsed Solar Simulator
01.06.2008
98719
Braun
FWC 30/CW-LT
Chiller
01.06.2008
98720
Centrotherm
DO-FF-8600-300
Fast Firing Furnace
01.06.2008
98721
Centrotherm
E 2000 HT 300-4
Diffusion Furnace
01.06.2008
98722
Centrotherm
E 2000 HT 320-4
Diffusion Furnace
01.06.2008
98723
Centrotherm
Gas Box
Auto Refill System
01.06.2008
98724
Centrotherm
Loader
Furnace Loader
01.06.2008
98725
Centrotherm
Loader
Furnace Loader
01.06.2008
98726
Jonas &amp; Redman
SDB
Automated Loader for Baccini Printing Line
01.06.2008
98727
Jonas &amp; Redman
WHD (Wafer Handling Diffusion)
Automated Loader for Centrotherm E2000 Furnace
01.06.2008
98728
Jonas &amp; Redman
WHP (Wafer Handling Plasm)
Automated Loader for Anti Reflection Coating System
01.06.2008
98729
Keller
VARIO-T-10-SC8-B30_HD
Scrubber
01.06.2010
98730
LOTUS
Spray Cleaner
WET Clean
01.11.2007
98731
Rofin
PowerLine D-100 (RSM, Sx)
Fiber Laser
01.03.2008
  	 </t>
  </si>
  <si>
    <t>Avezzano, Italy</t>
  </si>
  <si>
    <t>54226</t>
  </si>
  <si>
    <t>Accretech TSK</t>
  </si>
  <si>
    <t>MHF300L</t>
  </si>
  <si>
    <t>Test head manipulators</t>
  </si>
  <si>
    <t>7</t>
  </si>
  <si>
    <t>200  mm</t>
  </si>
  <si>
    <t>-WAREHOUSED AT SDI-FABSURPLUS WAREHOUSE IN AVEZZANO, ITALY.
-qty 7 available
-in very good operational condition
-were used with test heads for Teradyne J994 test systems
220V 50/60 HZ 1.5 KVA
-Location: Avezzano (AQ) 67051 Italy</t>
  </si>
  <si>
    <t>95398</t>
  </si>
  <si>
    <t>95399</t>
  </si>
  <si>
    <t>95400</t>
  </si>
  <si>
    <t>95401</t>
  </si>
  <si>
    <t>95402</t>
  </si>
  <si>
    <t>95403</t>
  </si>
  <si>
    <t>76604</t>
  </si>
  <si>
    <t>ADVANTEST</t>
  </si>
  <si>
    <t>TR6846</t>
  </si>
  <si>
    <t>Digital Multimeter</t>
  </si>
  <si>
    <t>200 mm</t>
  </si>
  <si>
    <t>De-installed ,warehoused.
Location: Avezzano (AQ) 67051 Italy .
Inspection is available by appointment. Config: max voltage:1000Vmax 
current:10A Number of Chambers: Process: Digital Multimeter Comments:
16872493
OEM
Advantest
Model
DIGITAL MULTIMETER TR6846
Process
Digital Multimeter
3. SYSTEM CONFIGURATION
(based on a catalog)
Spec.
Average value measurement,
run value display,
sine wave Vp
-
p measurable,
high
-
speed sampling function,
DC
-
V: 1µV ~ 1kV, AC
-
V: 10µV ~ 750V/20Hz ~
100kHz, DC / AC
-
A: 10nA ~ 10A,
Resistance: 1mO ~ 300MO,
temperature measurement,
W190 x H76 x D260 mm, about 2.1kg,</t>
  </si>
  <si>
    <t>78639</t>
  </si>
  <si>
    <t>Advantest</t>
  </si>
  <si>
    <t>T5335P (Spares)</t>
  </si>
  <si>
    <t>Spare Boards from test system (See attached list for details)</t>
  </si>
  <si>
    <t>TEST</t>
  </si>
  <si>
    <t xml:space="preserve">-Boards from the test system have been removed and are available for sale.
FOR SPARES USE.
S/N DA638766R
WAREHOUSED at Boerne 78006 , Texas
SEE ATTACHED PHOTOS FOR DETAILS.
CAN BE INSPECTED BY APPOINTMENT.
Includes: 2 x Advantest Control box
Advantest Digital multimeter R6551
Power supplies:
Nemic-Lambda  CKS-36-21A
Nemic-Lambda  CDK- 65/65
Nemic-Lambda  CKS-26-29A
Ref. Id 	Manufacturer 	Model 	Description 	Quantity 	Sales Price(Each) 	
Sales Price (Total) 	Comments 	WEB LINK
80194 	Advantest 	BGR-020773 	ADVANTEST T5335P PC Board 	3 	$1,500.00 	
$4,500.00 	Removed from working system, in Texas warehouse 	
&lt;https://www.fabsurplus.com/sdi_catalog/salesItemDetails.do?id=80194&gt;
80195 	Advantest 	BGR-020853 	ADVANTEST T5335P PC Board 	1 	$1,000.00 	
$1,000.00 	Removed from working system, in Texas warehouse 	
&lt;https://www.fabsurplus.com/sdi_catalog/salesItemDetails.do?id=80195&gt;
80196 	Advantest 	BGR-020816X02 	ADVANTEST T5335P PC Board 	2 	$1,200.00 	
$2,400.00 	Removed from working system; Populated with 12 banks of RAM
Revision B
Wrapped in anti-static bubble wrap, and ready to ship.
Will ship from our Boerne, TX warehouse via FEDEX ground or the carrier of
your choice.
&lt;https://www.fabsurplus.com/sdi_catalog/salesItemDetails.do?id=80196&gt;
80197 	Advantest 	BGR-020774 	ADVANTEST T5335P PC Board 	1 	$1,000.00 	
$1,000.00 	Removed from working system, in Texas warehouse 	
&lt;https://www.fabsurplus.com/sdi_catalog/salesItemDetails.do?id=80197&gt;
80198 	Advantest 	BGR-020814 	ADVANTEST T5335P PC Board 	1 	$1,000.00 	
$1,000.00 	Removed from working system, in Texas warehouse 	
&lt;https://www.fabsurplus.com/sdi_catalog/salesItemDetails.do?id=80198&gt;
80199 	Advantest 	BGR-020771 	ADVANTEST T5335P PC Board 	1 	$1,500.00 	
$1,500.00 	Removed from working system, in Texas warehouse 	
&lt;https://www.fabsurplus.com/sdi_catalog/salesItemDetails.do?id=80199&gt;
80200 	Advantest 	BGR-020509 	ADVANTEST T5335P PC Board 	1 	$1,000.00 	
$1,000.00 	Removed from working system, in Texas warehouse 	
&lt;https://www.fabsurplus.com/sdi_catalog/salesItemDetails.do?id=80200&gt;
80201 	Advantest 	BGR-020772 	ADVANTEST T5335P PC Board 	1 	$1,000.00 	
$1,000.00 	Removed from working system, in Texas warehouse 	
&lt;https://www.fabsurplus.com/sdi_catalog/salesItemDetails.do?id=80201&gt;
80202 	Advantest 	BGR-017577 	ADVANTEST T5335P PC Board BGR-017575 	2 	
$2,000.00 	$4,000.00 	Removed from working system, in Texas warehouse 	
&lt;https://www.fabsurplus.com/sdi_catalog/salesItemDetails.do?id=80202&gt;
80203 	Advantest 	BGR-019486 	ADVANTEST T5335P PC Board 	11 	$500.00 	
$5,500.00 	power card, removed from working system and stored in Texas 
warehouse 	
&lt;https://www.fabsurplus.com/sdi_catalog/salesItemDetails.do?id=80203&gt;
80204 	Advantest 	BGR-020851 	ADVANTEST T5335P PC Board 	1 	$1,000.00 	
$1,000.00 	Removed from working system, in Texas warehouse 	
&lt;https://www.fabsurplus.com/sdi_catalog/salesItemDetails.do?id=80204&gt;
80205 	Advantest 	BGR-017578 	ADVANTEST T5335P PC Board 	2 	$750.00 	
$1,500.00 	Removed from working system, in Texas warehouse 	
&lt;https://www.fabsurplus.com/sdi_catalog/salesItemDetails.do?id=80205&gt;
80206 	Advantest 	BGR-017579 	ADVANTEST T5335P PC Board 	2 	$750.00 	
$1,500.00 	Removed from working system, in Texas warehouse 	
&lt;https://www.fabsurplus.com/sdi_catalog/salesItemDetails.do?id=80206&gt;
80208 	Advantest 	BGR-018931 	ADVANTEST T5335P PC Board 	2 	$1,000.00 	
$2,000.00 	Removed from working system, in Texas warehouse 	
&lt;https://www.fabsurplus.com/sdi_catalog/salesItemDetails.do?id=80208&gt;
80209 	Advantest 	BGR-016794 	ADVANTEST T5335P PC Board 	2 	$1,000.00 	
$2,000.00 	Removed from working system, in Texas warehouse 	
&lt;https://www.fabsurplus.com/sdi_catalog/salesItemDetails.do?id=80209&gt;
80210 	Advantest 	BGR-016793 	ADVANTEST T5335P PC Board 	2 	$1,000.00 	
$2,000.00 	Removed from working system, in Texas warehouse 	
&lt;https://www.fabsurplus.com/sdi_catalog/salesItemDetails.do?id=80210&gt;
80293 	Advantest 	BGR-019267 	ADVANTEST T5335P PC Board 	2 	$1,500.00 	
$3,000.00 	Removed from working system, in Texas warehouse 	
&lt;https://www.fabsurplus.com/sdi_catalog/salesItemDetails.do?id=80293&gt;
80294 	Advantest 	BGR-020900 	ADVANTEST T5335P PC Board 	4 	$1,000.00 	
$4,000.00 	Removed from working system, in Texas warehouse 	
&lt;https://www.fabsurplus.com/sdi_catalog/salesItemDetails.do?id=80294&gt;
80295 	Advantest 	BGR-019266 	ADVANTEST T5335P PC Board 	1 	$1,500.00 	
$1,500.00 	Removed from working system, in Texas warehouse
T5335P MRA I/F board P/N: BGR-019266 	
&lt;https://www.fabsurplus.com/sdi_catalog/salesItemDetails.do?id=80295&gt;
80296 	Advantest 	BGR-017417 	ADVANTEST T5335P PC Board 	2 	$1,000.00 	
$2,000.00 	Removed from working system, in Texas warehouse 	
&lt;https://www.fabsurplus.com/sdi_catalog/salesItemDetails.do?id=80296&gt;
80297 	Advantest 	BGR-018824 	ADVANTEST T5335P PC Board 	7 	$1,000.00 	
$7,000.00 	Removed from working system, in Texas warehouse 	
&lt;https://www.fabsurplus.com/sdi_catalog/salesItemDetails.do?id=80297&gt;
80298 	Advantest 	BGR-018823 	ADVANTEST T5335P PC Board 	4 	$1,000.00 	
$4,000.00 	Removed from working system, in Texas warehouse 	
&lt;https://www.fabsurplus.com/sdi_catalog/salesItemDetails.do?id=80298&gt;
80299 	Advantest 	BGR-018822 	ADVANTEST T5335P PC Board 	4 	$1,000.00 	
$4,000.00 	Removed from working system, in Texas warehouse 	
&lt;https://www.fabsurplus.com/sdi_catalog/salesItemDetails.do?id=80299&gt;
80300 	Advantest 	BGR-018125 	ADVANTEST T5335P PC Board 	1 	$1,000.00 	
$1,000.00 	Removed from working system, in Texas warehouse 	
&lt;https://www.fabsurplus.com/sdi_catalog/salesItemDetails.do?id=80300&gt;
80301 	Advantest 	BGR-020815 	ADVANTEST T5335P PC Board 	1 	$15,000.00 	
$15,000.00 	Removed from working system, in Texas warehouse 	
&lt;https://www.fabsurplus.com/sdi_catalog/salesItemDetails.do?id=80301&gt;
80302 	Advantest 	Bir-021807 	ADVANTEST T5335P PC Board 	1 	$3,000.00 	
$3,000.00 	Advantest BIR-021807 T5335P tester board, removed from working 
system.
Will Ship FEDEX from our Boerne, TX 78006 warehouse
&lt;https://www.fabsurplus.com/sdi_catalog/salesItemDetails.do?id=80302&gt;
82926 	Advantest 	WUN-H90554AIR 	ADVANTEST air control unit 	1 	$500.00 	
$500.00 	Removed from working system, in Texas warehouse
Removed from Advantest T5335P tester, in good condition, located in our
Texas warehouse. Includes guage, and air control with 6 air inputs
5Kgf/cm2
&lt;https://www.fabsurplus.com/sdi_catalog/salesItemDetails.do?id=82926&gt;
83498 	Advantest 	BGR-016797 	ADVANTEST T5335P PC Board (was 80207) 	6 	
$750.00 	$4,500.00 	Removed from working system, in Texas warehouse 	
&lt;https://www.fabsurplus.com/sdi_catalog/salesItemDetails.do?id=83498&gt;
83499 	Advantest 	BGR-016796 	ADVANTEST T5335P PC Board 	3 	$1,000.00 	
$3,000.00 	Removed from working system, in Texas warehouse
B9807B-CFB 	
&lt;https://www.fabsurplus.com/sdi_catalog/salesItemDetails.do?id=83499&gt;
83500 	Advantest 	BGR-021096 	ADVANTEST T5335P PC Board 	2 	$1,000.00 	
$2,000.00 	Removed from working system, in Texas warehouse 	
&lt;https://www.fabsurplus.com/sdi_catalog/salesItemDetails.do?id=83500&gt;
83501 	Advantest 	BGR-020765 	ADVANTEST T5335P PC Board 	2 	$750.00 	
$1,500.00 	Removed from working system, in Texas warehouse 	
&lt;https://www.fabsurplus.com/sdi_catalog/salesItemDetails.do?id=83501&gt;
83502 	Advantest 	BGR-017418 	ADVANTEST T5335P PC Board 	2 	$750.00 	
$1,500.00 	Removed from working system, in Texas warehouse 	
&lt;https://www.fabsurplus.com/sdi_catalog/salesItemDetails.do?id=83502&gt;
83503 	Advantest 	BGK-017719 	ADVANTEST T5335P PC Board 	1 	$350.00 	
$350.00 	Removed from working system, in Texas warehouse 	
&lt;https://www.fabsurplus.com/sdi_catalog/salesItemDetails.do?id=83503&gt;
83504 	Advantest 	BGK-011702 	ADVANTEST T5335P PC Board 	1 	$350.00 	
$350.00 	Removed from working system, in Texas warehouse
Marked BCD 	
&lt;https://www.fabsurplus.com/sdi_catalog/salesItemDetails.do?id=83504&gt;
83550 	Advantest 	WUN-MONITORBOX 	ADVANTEST poiwer supply monitoring box, 
T5335P 	2 	$500.00 	$1,000.00 	Removed from working system, in Texas 
warehouse
Removed from Advantest T5335P tester, in good condition.
01536135 9728
WUN-MONITORBOX
40012806 A9728B
&lt;https://www.fabsurplus.com/sdi_catalog/salesItemDetails.do?id=83550&gt;
92006 	Advantest 	BGR-016796 	ADVANTEST T5335P PC Board 	1 	$1,000.00 	
$1,000.00 	Removed from working system, in Texas warehouse
B1931B-CFB 	
&lt;https://www.fabsurplus.com/sdi_catalog/salesItemDetails.do?id=92006&gt;
92007 	Advantest 	BGR-018822 	ADVANTEST T5335P PC Board 	1 	$1,000.00 	
$1,000.00 	Removed from working system, in Texas warehouse
A9615B-BFB 	
&lt;https://www.fabsurplus.com/sdi_catalog/salesItemDetails.do?id=92007&gt;
92008 	Advantest 	BGR-017418 	ADVANTEST T5335P PC Board 	1 	$1,000.00 	
$1,000.00 	Removed from working system, in Texas warehouse
A9733B-ACA 	
&lt;https://www.fabsurplus.com/sdi_catalog/salesItemDetails.do?id=92008&gt;
92009 	Advantest 	T5335P 	Boards from an Advantest T5335P Test system 	18 	
$1,000.00 	$18,000.00 	Removed from working system, in Texas warehouse
Includes the following boards:-
BGR016796 QTY 1
BGR018822 QTY 3
BGR018823X03 QTY 4
BGR018824X03 QTY 8
BGR020814 QTY 1
BGR020851 QTY 1
SEE ATTACHED PHOTOS FOR DETAILS 	
&lt;https://www.fabsurplus.com/sdi_catalog/salesItemDetails.do?id=92009&gt;
53031 	HP 	  	GPIB IEEE488 Cable 	1 	$100.00 	$100.00 	Data cable IEEE488 	
&lt;https://www.fabsurplus.com/sdi_catalog/salesItemDetails.do?id=53031&gt;
83579 	HP HEWLETT PACKARD 	9145A 	PC HP HEWLETT PACHARD 9145 	1 	$100.00 	
$100.00 	AC LINE
115/230 V
1.6/1.0 A MAX
50/60 Hz
32 TRACK
FUSE: F3A-250 V USA
T3 15A-250 V
EUROPE
SELF TEST
DISPLAY RESULT
&lt;https://www.fabsurplus.com/sdi_catalog/salesItemDetails.do?id=83579&gt;
13044 	Lambda 	CA1000 	Alpha 1000W CA1000 Power Supply 	1 	$3,000.00 	
$3,000.00 	ch1 ch2 output volts (v)- 5 12 output current (A)- 60 33 off 
load volts
(v)- 4.990 11.925 load regulation(%)- 0.100 0.000 line regulation (%)-
0.000 0.000 PARD (vpp)- 0.027 0.068 current limit- pass pass short circuit
(a)- 71.100 39.725 overvoltage- pass pass 	
&lt;https://www.fabsurplus.com/sdi_catalog/salesItemDetails.do?id=13044&gt;
83902 	LAMBDA 	LFS-47-48 	REGULATED POWER SUPPLY 	1 	$300.00 	$300.00 	
IMPUT 95-132 VAC
47-63 HZ
(USE O AND 110 TERMINALS)
OR 187-250 VAC OR 260-350 VDC
(USE O AND 220 TERMINALS)
MAX 1071 W
PWR FACTOR 0.6
OUTPUT: 48-5% VDC
MAX RATINGS 17.0A@ 40°C
16.0A@ 50°C
14.5A@ 60°C
WEIGHT: KG.4
DIMENSION:30 CM. X 13 CM. X 13 CM.(H)
&lt;https://www.fabsurplus.com/sdi_catalog/salesItemDetails.do?id=83902&gt;
  	  	  	  	  	TOTAL 	$116,600.00 	  	 </t>
  </si>
  <si>
    <t>Boerne, TX 78006 USA</t>
  </si>
  <si>
    <t>87652</t>
  </si>
  <si>
    <t>T5371</t>
  </si>
  <si>
    <t>Test system (With a single test head  )</t>
  </si>
  <si>
    <t>Test</t>
  </si>
  <si>
    <t>-Can be used for testing DRAM , SRAM or Flash memory
-Testing of defective blocks on a block-by-block basis
-Independant control of the mask feature on every DUT
Target Devices 	DRAMs, SDRAMs, CDRAMs, SRAMs, flash memories, Direct 
RDRAMs, EPROMs, Masked ROMs, etc
Test Speed 	70 MHz
Overall Timing Accuracy 	+/-800 ps
Simultaneous Testing 	Up to 128 devices (x8 or x9 bits)
Test Heads 	Up to two stations
HV driver comes standard
Timing Generation 	27 timing edges/pin
(and/or) 16 timing sets/pin
DC Test Units 	Up to 32 units/station
Programmable Power Supply 	Up to 128 units/station
Options 	MRA4 (Memory Repair Analyzer)
or AFM
-The equipment is currently installed and in  operational condition
-The configuration of the equipment is shown in the attached screen shot.
-The system is in "Half" populated configuration (One test head only)
-The test head is fully populated as shown, but there are 3 defective 
boards in one side, hence one half of it has currently been switched off.</t>
  </si>
  <si>
    <t>89909</t>
  </si>
  <si>
    <t>Hifix for PQFP80 (14 x 20)</t>
  </si>
  <si>
    <t>Hi-fix for Advantest T5371 package type PQFP80 (14 x 20)</t>
  </si>
  <si>
    <t>Spares</t>
  </si>
  <si>
    <t>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</si>
  <si>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Italy</t>
  </si>
  <si>
    <t>92009</t>
  </si>
  <si>
    <t>T5335P</t>
  </si>
  <si>
    <t>Boards from an Advantest T5335P Test system</t>
  </si>
  <si>
    <t>18</t>
  </si>
  <si>
    <t>spares</t>
  </si>
  <si>
    <t>Removed from working system, in Texas warehouse
Includes the following boards:-
BGR016796 QTY 1
BGR018822 QTY 3
BGR018823X03 QTY 4
BGR018824X03 QTY 8
BGR020814 QTY 1
BGR020851 QTY 1
SEE ATTACHED PHOTOS FOR DETAILS</t>
  </si>
  <si>
    <t>BOERNE TX</t>
  </si>
  <si>
    <t>79588</t>
  </si>
  <si>
    <t>Agilent</t>
  </si>
  <si>
    <t>1671G</t>
  </si>
  <si>
    <t>Logic Analyzer</t>
  </si>
  <si>
    <t>test</t>
  </si>
  <si>
    <t>-In Avezzano 67051 (AQ) Italy
-CE marked
-In operational condition
-see photos for details</t>
  </si>
  <si>
    <t>79589</t>
  </si>
  <si>
    <t>-In Avezzano (AQ) 67051 Italy
-CE marked
-In working condition
-see photo for details</t>
  </si>
  <si>
    <t>18868</t>
  </si>
  <si>
    <t>Agilent / Verigy / Keysight</t>
  </si>
  <si>
    <t>5335A</t>
  </si>
  <si>
    <t>Universal Frequency Counter</t>
  </si>
  <si>
    <t>Electronics Test and Measurement</t>
  </si>
  <si>
    <t>The Agilent Part Number of this item is 05335-90021.
This item is in working condition, is in stock and located at our warehouse 
in Avezzano (AQ) 67051 Italy.
It includes the manual.</t>
  </si>
  <si>
    <t>Avezzano</t>
  </si>
  <si>
    <t>10544</t>
  </si>
  <si>
    <t>4261A</t>
  </si>
  <si>
    <t>LCR METER</t>
  </si>
  <si>
    <t>serial number 2830J10531 dimensions 47cm x 22cm x 15 cm Weight 6 kg
WAREHOUSED IN AVEZZANO 67051 iTALY
IN WORKING CONDITION</t>
  </si>
  <si>
    <t>18869</t>
  </si>
  <si>
    <t>E4915A</t>
  </si>
  <si>
    <t>Cyrstal impedance LCR meter</t>
  </si>
  <si>
    <t>Agilent Part Number E4915-90030</t>
  </si>
  <si>
    <t>76605</t>
  </si>
  <si>
    <t>41501B</t>
  </si>
  <si>
    <t>SMU and PGU 2 units</t>
  </si>
  <si>
    <t>Config: HPSMU: 1Unit
PGU: 2Unit
 Parameter analyzer
Comments: Serial Number JP10E00262
Vintage 2001
OEM Agilent Technologies
Model 41501B
Measuring and analyzing the characteristics of Process semiconductor 
devices. SYSTEM CONFIGURATION
HPSMU: 1Unit
PGU: 2Unit
Spec. Options
HPSMU (High Power SMU) two pulse generator units (PGUs) (Option)
one high power source monitor unit (HPSMU: 10 fA/ V to 1 A/200 V)
or two MPSMUs (Option).
one ground unit (GNDU)
Voltage 0 V to 200 V
Current  1 pA to 1 A
Compliance accuracy Same as current (voltage) set accuracy.
GNDU (Ground Unit)
PGU (Pulse Generator Unit)
Output voltage 0 V  100 V
Sink current maximum 1.6 A
Output terminal/connection
Single triaxial connector,
Kelvin (remote sensing)
Modes pulse or constant
Amplitude 0 Vpp to 40 Vpp
Window -40.0 V to +40.0 V
Maximum current  200 mA (width: d 1 ms, average current d 100 mA)
100 mA
Output impedance 50  and low impedance (d 1  )
Burst count range 1 to 65535
Trigger output Level: TTL
Timing: same timing and width as PGU1 pulse output.</t>
  </si>
  <si>
    <t>avezzano, Italy</t>
  </si>
  <si>
    <t>87651</t>
  </si>
  <si>
    <t>V6000e</t>
  </si>
  <si>
    <t>Test system</t>
  </si>
  <si>
    <t>-For high volume sorting of NAND devices and KGD
-Can change from Flash to DRAM
-Water cooled with reduced footprint
-Includes the main unit, and an HP xw6600 Workstation
Overview
The Verigy V6000e is a memory test engineering workstation (EWS) for a lab 
or
office environment. The system employs a single test site configuration for 
test
program development or small-lot testing. This development system is fully
compatible with the V6000 high-volume production test systems.
The configuration for both the 288 I/O channels (Office version) and 576 
I/O
channels (Lab version) relies on an internal liquid-cooling loop and air 
cooling for
heat dissipation and cooling of components in the test system cabinet, 
though the
Lab version requires a higher supply voltage.
V6000e Test System Characteristics
The test system will typically be used for test program development, device
characterization, and small-lot testing. General characteristics of the 
test system
are:
· Up to 576 I/O channels
· Configurable from 140 / 280 / 560 Mbps data rate
-The equipment in this case is the lab. version, which is configured with 
576 I/O channels
-It has an internal liquid-cooling loop
-It is set up for use with a single phase 240V power input.
-The Laboratory Version of the system is designed for Test program 
development
-CRM-1, CRM-2, and CRM-4 support
-Dual VHDM connector pairs at top of system cabinet
Chassis Detailed Configuration:
-Model:E7124A-975
-Vintage: 2008
-S/N: US483C8300
-Power Input Rating: 200-240V , 50/60 Hz, 12A
-CE Marked
-Made in USA
Boards Included:
E7124-66813 - EDC 4921 QTY 2
TSM WITH PPS32 REV 007
E7089-66500 - Power distribution board
DUAL EDGE CONNECTOR P/N: E7124-04118 REV A
LEAD TIME: 2-3 WEEKS ARO</t>
  </si>
  <si>
    <t>98706</t>
  </si>
  <si>
    <t>Alcatel</t>
  </si>
  <si>
    <t>ADS 602H</t>
  </si>
  <si>
    <t>Dry Pump</t>
  </si>
  <si>
    <t>Pump</t>
  </si>
  <si>
    <t>fair</t>
  </si>
  <si>
    <t>Dimensions (WxHxD): 57x95x53</t>
  </si>
  <si>
    <t>2669</t>
  </si>
  <si>
    <t>ANGELANTONI</t>
  </si>
  <si>
    <t>T600 TU5</t>
  </si>
  <si>
    <t>Large Clean-room Oven with internal blowers</t>
  </si>
  <si>
    <t>FACILITIES</t>
  </si>
  <si>
    <t>CE MARK 380V , 11kW, 3 phase.
SERIAL NUMBER 5573
internal dimensions 100 cm x 69 cm x 85 cm hight
temperature range +40 to +160 celcius +/- 1 celcius
external dimensions 182cm x 105 cm x 215 cm (height).
Stored at warehouse of SD-FABSURPLUSI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
The machine is configurable via the insertion of a series of alphanumerical 
characters. 3 digit LED display, with a readout sensitivity of either 0.1 C 
or 1 C Outputs: 2 relays (two way contacts) 8(3) A 20 VAC</t>
  </si>
  <si>
    <t>avezzano</t>
  </si>
  <si>
    <t>10637</t>
  </si>
  <si>
    <t>Angelantoni</t>
  </si>
  <si>
    <t>T600 TUS</t>
  </si>
  <si>
    <t>CE MARK 380V , 18A, 11kW, 3 phase. SERIAL NUMBER 5574 internal dimensions 
100 cm x 69 cm x 85 cm hight temperature range +40 to +160 celcius external 
dimensions 182cm x 105 cm x 215 cm (height). Stored at warehouse of 
SDI-Fabsurplus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start.The machine is configurable via the insertion of a series 
of alphanumerical characters. 3 digit LED display, with a readout 
sensitivity of either 0.1 C or 1 C Outputs: 2 relays (two way contacts) 
8(3) A 240 VAC</t>
  </si>
  <si>
    <t>34740</t>
  </si>
  <si>
    <t>AP &amp; S</t>
  </si>
  <si>
    <t>TwinStep-B H3P04</t>
  </si>
  <si>
    <t>Semi-Automatic H3PO4 2 stage Megasonic QDR</t>
  </si>
  <si>
    <t>Supply Voltage: 3 phase N. PE. Nominal Voltage: 3 x 400 VAC 50 Hz 9A 3 KVA 
Ce marked
Deinstalled
Warehoused
can be inspected by appointment
Config: 2 x Metronics C1500-ME megasonic cleaning systems
includes manuals
Location: Avezzano (AQ) Italy 67051
The serial number is TS05447
I've got all the manuals here in our Naples Italy office.
It is a small wet processing system and the general description by the 
manufacturer AP and S is "Twinstep-B H3PO4"
The process is H3PO4 Megasonic QDR.
The system has two stages of baths of H3PO4 with Megasonic.
It is a bit difficult to get the information into a small size, but I took 
a copy of the system schematic diagrams and they are attached here.
The robotic handling system is an EF Werner profiLINE 115, the software is 
Logic intelliTOOL, pump is IWAKI FW-Series,Pressure regulator is TESCOM, 
serial type 04, dosing pre-mix cabinet pump is IWAKI Type EH, Gas filter 
for N2 is Millipore, wafergard II F6 inline.
The tool was manufactured in November 2005 and removed from production in 
March 2010.
Since removal, it has been at my warehouse in Avezzano Italy.
The tool has a decontamination certificate with it.
The tool has the overall following dimensions:-
L 900 mm D 1584 mm H 1800 mm (upper edge of cleanroom)
L 900 mm D 1584 mm H 2600 mm (upper edge of pre-mix cabinet)
If you need any more information or any photos on any part of the machine, 
let me know and I'll get it for you.</t>
  </si>
  <si>
    <t>Avezzano 67051 Italy</t>
  </si>
  <si>
    <t>83514</t>
  </si>
  <si>
    <t>Applied Materials</t>
  </si>
  <si>
    <t>Opal 7830i Enhanced</t>
  </si>
  <si>
    <t>CD-SEM</t>
  </si>
  <si>
    <t>-De-installed.
-Warehoused.
-Crated.
-See attached the photos
-CE marked
- In excellent condition and was de-installed from working condition.
- Has only been used for 3 years and then stored in crates.
Includes:
Genmark model Arm Gen IV 
Controller S08RV21
Controller SM Robot S08R
Varian Turbo V250 "Macro-Torr"
Olympus scope
Varian 929-6004 Multivac ion pump controller
General Performance Specifications:
CD measurement range 0.10 um to 9.50 um
Wafer Size Range Minimum 100 mm Maximum 200 mm
Acceleration Voltage Minimum 5 kV Maximum 3 kV
Number of Steps 6
Critical Dimension Measurement Range 0.10 µm - 9.50 µm
CD Measurement Resolution 50 Å
Cassette to Cassette YES
Power Requirements 120/208 V 50/60 Hz 3 Phase
-Includes manual
-Includes all accessories and spare parts
-See attached photos for details</t>
  </si>
  <si>
    <t>101768</t>
  </si>
  <si>
    <t>0010-00557 REV A</t>
  </si>
  <si>
    <t>Heat Exchanger</t>
  </si>
  <si>
    <t>Type: 0010-00557 rev A
UNIT DIMENSIONS: 51 CM X 73 CM X 70 CM (H)
ESTIMATED CRATE DIMENSIONS: 61 CM X 83 CM X 100 CM (H)
ESTIMATED CRATED WEIGHT: 200 KGS</t>
  </si>
  <si>
    <t>84765</t>
  </si>
  <si>
    <t>Asyst</t>
  </si>
  <si>
    <t>1150-V1315S</t>
  </si>
  <si>
    <t>SMIF Load port 150mm</t>
  </si>
  <si>
    <t xml:space="preserve"> 150 MM</t>
  </si>
  <si>
    <t>ASYST BROOKS 1150-V131S 150mm SMIF load port
Missing some parts, see photos
Were in use with LAM 4620
Located in our Texas warehouse</t>
  </si>
  <si>
    <t>Boerne, TX</t>
  </si>
  <si>
    <t>95404</t>
  </si>
  <si>
    <t>77009</t>
  </si>
  <si>
    <t>Screen Printer 2</t>
  </si>
  <si>
    <t>screen printer</t>
  </si>
  <si>
    <t>Location: The warehouse, Port Klang, Malaysia.
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WEIGHT AND DIMENSIONS: 155 cm x 285 cm x 230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Malaysia.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</si>
  <si>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Port Klang Malaysia</t>
  </si>
  <si>
    <t>77010</t>
  </si>
  <si>
    <t>Screen Printer 3</t>
  </si>
  <si>
    <t>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CE Marked
WEIGHT AND DIMENSIONS: 145 cm x 195 cm x 223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</si>
  <si>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77013</t>
  </si>
  <si>
    <t>CHIP AND CRACK CAMERA</t>
  </si>
  <si>
    <t>Chip and Crack camera</t>
  </si>
  <si>
    <t>Chip and Crack Camera for incoming wafer inspection at the front end of the 
line before the printing step .
Operational prior to de-installation
In-line with Baccini Solar Cell Line 156mm Solar Cell line Single Lane 
process
Inspection by appointment.
Currently stored in Port Klang, Malaysia.
See photos for details.
Dimensions: 150 cm x 237 cm x 200 cm (h) , weight 500 kg
CE marked
Camera type: Dalsa
Lens: El Nikkor AF 50 MM 1:1.8
Computer: Univision PI-LSYS-00L
All manuals and software disks included
S/N: 9.0044.0650.030</t>
  </si>
  <si>
    <t>77017</t>
  </si>
  <si>
    <t>Cell electrical tester</t>
  </si>
  <si>
    <t>Electrical Cell tester</t>
  </si>
  <si>
    <t>THIS MODULE: Electrical tester.
Operational prior to de-installation
In-line with Baccini Solar Cell Line 156mm Solar Cell line Single Lane 
process
Inspection by appointment.
Currently stored in Singapore.
See photos for details.
Dimensions: 115 cm x 260 cm x 210 cm (h) , weight 700 kg
CE marked
All manuals and software disks included
serial number: 9.0044.0650.030
Location: Port Klang, Malaysia
OVERALL INTEGRATED SOLAR CELL TEST LINE INFORMATION (ALSO AVAILABLE FOR 
SALE):
Baccini
Solar Cell test line
Commissioned: Oct 2004
Built: Jun 2006
s/n: 9.0044.0650.030
Electrical Drawing number: 7.1936.10.00.000
Pneumatic drawing number: 7.1936.11.00.000
Electrical supply rating: 3 phase 400V 50 Hz
BACCINI Tester 1, with 2x manual load /
buffer stations, (2) product quality control
cameras for sunny and back sides and cell
flip device.
BACCINI Tester 2, fitted with
measurement pin chuck;
BERGER Pulsed Solar Simulator
Typ: PSS10-HS
S/N: 1024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4th Module: Sorter 1
5th Module: Sorter 2</t>
  </si>
  <si>
    <t>77021</t>
  </si>
  <si>
    <t>Dryer 1</t>
  </si>
  <si>
    <t xml:space="preserve">De-installed and warehoused in March 2012.
BACCINI DRYER 1
CURRENTLY IN STORAGE IN PORT KLANG, MALAYSIA.
DIMENSIONS (IN STORAGE): 130 CM X 250 CM X 220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</si>
  <si>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77022</t>
  </si>
  <si>
    <t>Dryer 2</t>
  </si>
  <si>
    <t xml:space="preserve">De-installed and warehoused in March 2012.
BACCINI DRYER 2
CURRENTLY IN STORAGE IN PORT KLANG, MALAYSIA.
DIMENSIONS (IN STORAGE): 131 CM X 250 CM X 222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</si>
  <si>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98708</t>
  </si>
  <si>
    <t>Furnace 1</t>
  </si>
  <si>
    <t>Drying Furnace</t>
  </si>
  <si>
    <t>Dimensions (WxHxD): 130x185x255</t>
  </si>
  <si>
    <t>98709</t>
  </si>
  <si>
    <t>Furnace 2</t>
  </si>
  <si>
    <t>98710</t>
  </si>
  <si>
    <t>Test 1</t>
  </si>
  <si>
    <t>Solar Cell Inspection</t>
  </si>
  <si>
    <t>Dimensions (WxHxD): 86x190x146</t>
  </si>
  <si>
    <t>98711</t>
  </si>
  <si>
    <t>Test 2</t>
  </si>
  <si>
    <t>Icos Solar Cell Inspection</t>
  </si>
  <si>
    <t>Dimensions (WxHxD): 180x190x87</t>
  </si>
  <si>
    <t>98712</t>
  </si>
  <si>
    <t xml:space="preserve">Test 3 </t>
  </si>
  <si>
    <t>Automatic Cell Sorter</t>
  </si>
  <si>
    <t>Dimensions (WxHxD): 190x190x160</t>
  </si>
  <si>
    <t>98715</t>
  </si>
  <si>
    <t xml:space="preserve">Baccini </t>
  </si>
  <si>
    <t>Printer 1</t>
  </si>
  <si>
    <t>Screen Printer</t>
  </si>
  <si>
    <t>Dimensions (WxHxD): 180x182x130</t>
  </si>
  <si>
    <t>98716</t>
  </si>
  <si>
    <t>Printer 2</t>
  </si>
  <si>
    <t>98717</t>
  </si>
  <si>
    <t>Printer 3</t>
  </si>
  <si>
    <t>100888</t>
  </si>
  <si>
    <t>Furnace 3</t>
  </si>
  <si>
    <t>98718</t>
  </si>
  <si>
    <t>Berger</t>
  </si>
  <si>
    <t>PSS10</t>
  </si>
  <si>
    <t>Pulsed Solar Simulator</t>
  </si>
  <si>
    <t>missing parts</t>
  </si>
  <si>
    <t>52164</t>
  </si>
  <si>
    <t>Canon</t>
  </si>
  <si>
    <t>FPA 3000 (Spares)</t>
  </si>
  <si>
    <t>ALS System for FPA 3000 series</t>
  </si>
  <si>
    <t>Alignment Light Source Unit. See attached files for photos of unit and a 
short technical description. From a Canon FPA 3000 EX3</t>
  </si>
  <si>
    <t>AVEZZANO</t>
  </si>
  <si>
    <t>68025</t>
  </si>
  <si>
    <t>FPA 5000 ES2+</t>
  </si>
  <si>
    <t>248 nm lithography exposure system</t>
  </si>
  <si>
    <t>200 mm (300 mm also possible with conversion kit)</t>
  </si>
  <si>
    <t>High NA covers 0.18 um to 0.15 um design rules using 248 KrF illumination. 
The wafer size can easily be changed between 200 mm and 300 mm with a 
simple conversion kit.
The Platform features a reaction force receiver on both the reticle and 
wafer stages. Active dampers are added to the wafer stage to prevent 
machine vibrations from occuring via the fab floor. This allows much higher 
exposure speeds.
The stage features frictionless air bearings and improved vibration 
isoltation. The wafer stage is of the new FLAT II design.
The bar mirrors are hollow and the tilt plate is constructed with beams.
This virtually eliminates mirror sag, and allows the stage weight for the 
300 mm stage to remain about that of the previous models 200 mm stage.
The lenses are assembled using Ultima PM1 data to minimise aberrations.
 Deinstalled, warehoused
s/n 0096071
Alignment laser: Zygo Laser 6mm zygo p/n 8070-0102-05 Model 7702 Date March 
2000 CE MARKED
12 SLOT RETICLE LIBRARY
Robot type 6735A
Power 200V 3 phase 2W, 1PE, 6.9 kva and 19.8 kva
main unit weight 12260 kg *Scanner and environmental chamber)
TCU 750 kg
Laser and delivery optics 1557 kg
Power box 100 kg
Reduction ratio 4:1
Resolution 0.15 um
illumination 248 nm (KrF)
Image field size 26 mm x 33 mm
reticle 6 inch square, 0.25 inch thickness
Alignment - TTL off axis imaging and off axis imaging overlay accuracy 
better than 35 nm
Through put better than 125 wph for 8 inch wafers
Main body dimensions 230 cm w x 325 cm d x 280 cm height.
Location: Warehoused in Boerne, TX 78006 USA</t>
  </si>
  <si>
    <t>56140</t>
  </si>
  <si>
    <t>CentroTherm</t>
  </si>
  <si>
    <t>DO 12.000-200-FF-HTO-CAN-NT4.0</t>
  </si>
  <si>
    <t>Fast Firing Funace with Dryer</t>
  </si>
  <si>
    <t>156mm</t>
  </si>
  <si>
    <t xml:space="preserve">This item is included with the 35 MW Baccini line, ID 54859
Location: Port Klang, Malaysia
Solar Cell Fast Firing Furnace.
Operational prior to de-installation
In-line with Baccini Solar Cell Line
156mm cell size.
Single Lane process
Model: DO 12.000-200-FF-HTO-CAN-NT4.0
Projekt-Nr: 1_30732.28
Year of Manufacture: 2001
Weight/ Gewicht: 3500 kg
Leistung Pges: 110 KW
Strom Imax: 150 A
Spannung: 3/N 400/230V
Frequenz: 50 Hz
Dokumentation: 1_30732.28/00300011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Optionally available without integrated dryer.
Processes
************
Firing of front side metallization.
Alloying of rear side contact.
Overcompensation of n+ layer and gettering of metallic impurities (Al-BSF 
formation).
Release of hydrogen from SiN-layer for passivation of silicon defects.
Drying of metallization paste.
Some videos of the furnace are here:-
https://www.youtube.com/watch?v=I7wetRMVri4&amp;feature=g-upl&amp;context=G2f7c1cdAUAAAAAAABAA
&lt;http://www.youtube.com/watch?v=I7wetRMVri4&amp;feature=g-upl&amp;context=G2f7c1cdAUAAAAAAABAA&gt;
https://www.youtube.com/watch?v=IEeEiiciwWE&amp;feature=g-upl&amp;context=G2c347c2AUAAAAAAACAA
&lt;https://www.youtube.com/watch?v=IEeEiiciwWE&amp;feature=g-upl&amp;context=G2c347c2AUAAAAAAACAA&gt;
DIMENSIONS OF THE SYSTEM FOR SHIPPING:-
</t>
  </si>
  <si>
    <t>56144</t>
  </si>
  <si>
    <t>Centrotherm</t>
  </si>
  <si>
    <t>Centronic E2000</t>
  </si>
  <si>
    <t>Horizontal diffusion furnace for POCl3 doping</t>
  </si>
  <si>
    <t>Located in Port Klang, Malaysia in a storage warehouse.
Centrotherm Diffusion Furnace for POCl3 process
Model: Centronic E2000
Operational prior to de-installation
156mm Solar Cell line
4 tubes
Schumacher bubblers
Inspection by appointment only.
Electronic Manuals included (German language)
See attached photos for storage conditions.
Includes quartz tubes.
Was used with a Jonas and Redmann autoloader, which is also available for 
purchase.
(See
http://www.fabsurplus.com/sdi_catalog/salesItemDetails.do?id=56310
&lt;https://www.fabsurplus.com/sdi_catalog/salesItemDetails.do?id=56310&gt; )
Serial number: 1_33596.11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4 independently operated stacked quartz tube reactor chambers
No thermal interference between different tubes due to advanced water 
cooling system
Optionally available for low pressure processes
Minimized facility heat load reduces cost of ownership
Processes Diffusion (POCl3, BBr3) Annealing Wet and dry oxidation 
(optional: DCE, HCl)
I have taken a couple of videos of the furnace and put them on you-tube. 
They are here:-
http://www.youtube.com/watch?v=Ym5vzDv6EzU&amp;feature=g-upl&amp;context=G2e79487AUAAAAAAAEAA
&lt;http://www.youtube.com/watch?v=Ym5vzDv6EzU&amp;feature=g-upl&amp;context=G2e79487AUAAAAAAAEAA&gt;
https://www.youtube.com/watch?v=MDYs7vuNYiM&amp;feature=g-upl&amp;context=G23bfb3fAUAAAAAAADAA
&lt;https://www.youtube.com/watch?v=MDYs7vuNYiM&amp;feature=g-upl&amp;context=G23bfb3fAUAAAAAAADAA&gt;</t>
  </si>
  <si>
    <t>98720</t>
  </si>
  <si>
    <t>DO-FF-8600-300</t>
  </si>
  <si>
    <t>Fast Firing Furnace</t>
  </si>
  <si>
    <t>Dimensions (WxHxD): 380x190x125 + 380x220x125</t>
  </si>
  <si>
    <t>98721</t>
  </si>
  <si>
    <t>E 2000 HT 300-4</t>
  </si>
  <si>
    <t>Diffusion Furnace</t>
  </si>
  <si>
    <t>Dimensions (WxHxD): 240x270x145
Quartzware is not included.</t>
  </si>
  <si>
    <t>98722</t>
  </si>
  <si>
    <t>E 2000 HT 320-4</t>
  </si>
  <si>
    <t>98723</t>
  </si>
  <si>
    <t>Gas Box</t>
  </si>
  <si>
    <t>Auto Refill System</t>
  </si>
  <si>
    <t>Dimensions (WxHxD): 140x265x120</t>
  </si>
  <si>
    <t>98725</t>
  </si>
  <si>
    <t>Loader</t>
  </si>
  <si>
    <t>Furnace Loader</t>
  </si>
  <si>
    <t>Dimensions (WxHxD): 366x267x140
Quartz parts not included.</t>
  </si>
  <si>
    <t>80083</t>
  </si>
  <si>
    <t>COLUSSI</t>
  </si>
  <si>
    <t>UG 50 E</t>
  </si>
  <si>
    <t>AUTOCLAVE FOR STERILIZATION</t>
  </si>
  <si>
    <t>Laboratory</t>
  </si>
  <si>
    <t>AUTOCLAVE MOD. UG 50 E
POWER SUPPLY 3X380V+N+T KW 16
N.F. 6346 N.M. 00/300235/P
DIMENSIONS: 1,13X1,06X1,50
WEIGHT 200 KG
Location: Avezzano (AQ) 67051 Italy.
Warehoused and crated.
MANUALS ARE SOLD WITH THE TOOL.</t>
  </si>
  <si>
    <t>78638</t>
  </si>
  <si>
    <t>Credence</t>
  </si>
  <si>
    <t>Duo SX (Spare Parts)</t>
  </si>
  <si>
    <t>SPARE PARTS FROM AUTOMATED TEST SYSTEM</t>
  </si>
  <si>
    <t>for spares use</t>
  </si>
  <si>
    <t>-A set of boards only which came from a Credence Duo SX test system
Warehoused in Boerne, TX, 78006 USA..
Can be inspected by appointment
Please refer to the attached photos for details.
-Includes service manual , Duo and Logic 100 test system PN 071-1022-01.
-Includes Wavecrest Digital Time System
-Power supplies:: Astec</t>
  </si>
  <si>
    <t>87089</t>
  </si>
  <si>
    <t>Personal Kalos I</t>
  </si>
  <si>
    <t>Test system - in excellent condition.
Includes all parts needed for operation.
Has CE mark.
Please refer to the attached photos for details.
The test has 2 boards.
Kalos s/w version installed is B1.105 Build 2227
Front Panel V2002.11.00 Release 1.10.x or greater.
NT Software Windows NT
KNET Version B.1.10.5.0
TPE Version B.1.10.5.0
Hardware
                                K48   K 96   KXW48   KXW96
Modules per system   16     8prs     32        16prs
Ch per module            48       96      48        96
Total Channels           768      768   1536     1536
Front Panel Configurations = All enabled</t>
  </si>
  <si>
    <t>77666</t>
  </si>
  <si>
    <t>Digital Analysis</t>
  </si>
  <si>
    <t>PH10 Adjustment system</t>
  </si>
  <si>
    <t>PH Adjustment system</t>
  </si>
  <si>
    <t>De-installed, uncrated, in Boerne, 78006 TX warehouse
Model PH10 Adjustment system</t>
  </si>
  <si>
    <t>79394</t>
  </si>
  <si>
    <t>Ebara</t>
  </si>
  <si>
    <t>A30W</t>
  </si>
  <si>
    <t>Vacuum Pump</t>
  </si>
  <si>
    <t>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</si>
  <si>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79395</t>
  </si>
  <si>
    <t>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</si>
  <si>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89967</t>
  </si>
  <si>
    <t>ET300WS</t>
  </si>
  <si>
    <t>Turbo pump</t>
  </si>
  <si>
    <t>qty7 available.
Please refer to attached photos for details.</t>
  </si>
  <si>
    <t>95413</t>
  </si>
  <si>
    <t>95416</t>
  </si>
  <si>
    <t>95417</t>
  </si>
  <si>
    <t>95418</t>
  </si>
  <si>
    <t>95420</t>
  </si>
  <si>
    <t>306W</t>
  </si>
  <si>
    <t>Turbo pump controller</t>
  </si>
  <si>
    <t>Weight: 9.5 Kg
Input:
-100/200v 
-50/60Hz
VA: REM01 PWM - 20M
CONT. NO: 6B010 A1
See attached photos for details</t>
  </si>
  <si>
    <t>95421</t>
  </si>
  <si>
    <t>305W</t>
  </si>
  <si>
    <t>Weight: 9.5 Kg
Input:
-100/200v 
-50/60Hz
VA: REM01 PWM - 15M
CONT. NO: 67007 C5
See attached photos for details</t>
  </si>
  <si>
    <t>80052</t>
  </si>
  <si>
    <t>EDA Industries</t>
  </si>
  <si>
    <t>PCBA 05568 REV 1.3</t>
  </si>
  <si>
    <t>Pattern test Driver module for BIB oven with 3 x PSU</t>
  </si>
  <si>
    <t>Reliability</t>
  </si>
  <si>
    <t>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</si>
  <si>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54217</t>
  </si>
  <si>
    <t>Edwards</t>
  </si>
  <si>
    <t>iQDP80 / QMB1200</t>
  </si>
  <si>
    <t>Dry Vacuum Pump combo</t>
  </si>
  <si>
    <t>3</t>
  </si>
  <si>
    <t>pump</t>
  </si>
  <si>
    <t>p/n 810-08442R Was used for doped Poly process
Location: Avezzano (AQ) 67051 Italy</t>
  </si>
  <si>
    <t>AVEZZANO ITALY</t>
  </si>
  <si>
    <t>54218</t>
  </si>
  <si>
    <t>p/n 810-08442R Was used for doped Poly process Stock photos for 
illustrative puposes only.
Location: Avezzano (AQ) 67051 Italy</t>
  </si>
  <si>
    <t>54219</t>
  </si>
  <si>
    <t>p/n 810-08442R Was used for doped Poly process.
Location: Avezzano (AQ) 67051 Italy</t>
  </si>
  <si>
    <t>54220</t>
  </si>
  <si>
    <t>QDP80 + QMB 250F</t>
  </si>
  <si>
    <t>Location: Avezzano (AQ) 67051 Italy</t>
  </si>
  <si>
    <t>54221</t>
  </si>
  <si>
    <t>54222</t>
  </si>
  <si>
    <t>QDP80</t>
  </si>
  <si>
    <t>Dry Vacuum Pump</t>
  </si>
  <si>
    <t>81822</t>
  </si>
  <si>
    <t>E2M40 FSPX</t>
  </si>
  <si>
    <t>Rotary Vacuum Pump with oil filter</t>
  </si>
  <si>
    <t>With outlet oil mist filter.
See attached photos.
Set up for use with US voltage.
Located at our warehouse in Boene, TX 78006.
Can be sold "as is', or refurbished.</t>
  </si>
  <si>
    <t>89969</t>
  </si>
  <si>
    <t>D150</t>
  </si>
  <si>
    <t>Dual GRC unit</t>
  </si>
  <si>
    <t>Facilities</t>
  </si>
  <si>
    <t>-Dual GRC unit-refer to attached photos for details.
-Edwards p/n is A55222110
- includes Edwards p/n A55101054 qty 2
Weight of the dual GRC Unit , including 2 heater units and 2 cartridges: 
384 KG
Approximate crated dimensions: 57 cm x 102 cm x 217 cm (H)</t>
  </si>
  <si>
    <t>95559</t>
  </si>
  <si>
    <t>iQDP40</t>
  </si>
  <si>
    <t>Dry Mechanical Pump</t>
  </si>
  <si>
    <t>-in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</si>
  <si>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78132</t>
  </si>
  <si>
    <t>Electroglas</t>
  </si>
  <si>
    <t>Horizon 4085X</t>
  </si>
  <si>
    <t>Fully Automatic Prober with an inker</t>
  </si>
  <si>
    <t>Manufacturer: Electroglas
Model: Horizon 4085X
Description: Prober EG074
SN: W493110074/153702
Vintage: 1998
Ce marked
Dimensions: 160/180
Weight: 1000 kg
Chuck has temperature control.
TRANS Component Tag – Standard
Release Site: D2 HP06
SAP Equip #: 1000023259 Ceid: ET xx
AGILENT Tech 4062 Parametric Tester E-Test
Teat Head
Tag # 85578
Optem
HF Video Microscope
Location: Avezzano (AQ) 67051 Italy</t>
  </si>
  <si>
    <t>92047</t>
  </si>
  <si>
    <t>ELES</t>
  </si>
  <si>
    <t>ART 200</t>
  </si>
  <si>
    <t>Burn In Board testing system</t>
  </si>
  <si>
    <t>-Ambient temperature burn-in board testing system.
-Located in Avezzano, Italy.
-System type: ART200 OO 012A
-2 lines each 6 KW, 230 VAC 50 Hz single phase  , Temperature Ambient (5-40 
C), HR% 50% max., Polution degree II, over voltage category II
-Rack type: 12P Rack with 12 slots.
-Driver type: LP120030301 ART 200 HP Memory Driver
-SW Licence: ART 200 TEST EXECUTION SW 1.1.0
ART Package Level Execution Licence for Reliability 1.1.0
ART 200 EXE Memory SPI FW EXE_02-04-0005 Ver 1
Controller: ADVANTECH INDUSTRIAL COMPUTER MODEL 610H
Type of Drivers installed: ELES PPSM 02060
Dimensions:180 cm depth x 145 cm width x 239 cm (H), including wooden base 
or 219 cm (H), without the wooden base.
Please refer to the attached photos for details.</t>
  </si>
  <si>
    <t>79596</t>
  </si>
  <si>
    <t>Elind</t>
  </si>
  <si>
    <t>KL 1200W</t>
  </si>
  <si>
    <t>Laboratory Power supply</t>
  </si>
  <si>
    <t>8</t>
  </si>
  <si>
    <t>Qty 8 available
-Switching power supply with auto-ranging
-Auto ranging allows the maximum output power for an extended range of 
voltages and currents
-More units can be joined together in series, parallel or for 
auto-tracking.
-Input and output protection.
-Temperature protection
-Soft-start function
-Possibility to set voltage and temperature limits without connecting the 
load.
-Regulation with 10 turn potentiometer.
-Remote sensing
-See attached detailed technical specification
-Shipping information:-
-weight: 10 kg dimensions: 500 mm x 300 mm x 400 mm
Location: Avezzano, Italy.</t>
  </si>
  <si>
    <t>79885</t>
  </si>
  <si>
    <t>3232</t>
  </si>
  <si>
    <t>power supply 0-3,2A current adj - 0 - 32 V voltage adj</t>
  </si>
  <si>
    <t>In good working condition
Location: Avezzano, Italy
Warehoused
Can be inspected by appointment</t>
  </si>
  <si>
    <t>79887</t>
  </si>
  <si>
    <t>elind</t>
  </si>
  <si>
    <t>328</t>
  </si>
  <si>
    <t>power supply 0-0,8A current adj - 0 - 32 V voltage adj</t>
  </si>
  <si>
    <t>Lab Equipment</t>
  </si>
  <si>
    <t xml:space="preserve">In good working condition
Location: Avezzano, Italy
Warehoused
Can be inspected by appointment
</t>
  </si>
  <si>
    <t>83513</t>
  </si>
  <si>
    <t>Entegris</t>
  </si>
  <si>
    <t>RSPX-EUV-036</t>
  </si>
  <si>
    <t>EUV Reticle stocker</t>
  </si>
  <si>
    <t xml:space="preserve">- Has CE marking certification.
- De-installed, warehoused.
- Please refer to the attached photos for details.
Tool Specification:
Electrical Power: 100-240VAC Maximum 2.9 Amps @220V
Purifier Model: CE2600KHD8R
Filter model: Si2N0010RV
Gas: XCDA
Max flow: 288 lpm
Max temp: 40 C
max inlet pressure: 0.55 MPa
Capacity: 36 units
Product: Entegris euv-1000
</t>
  </si>
  <si>
    <t>Location A1, Avezzano, Italy</t>
  </si>
  <si>
    <t>83739</t>
  </si>
  <si>
    <t>ESI</t>
  </si>
  <si>
    <t>44</t>
  </si>
  <si>
    <t>LASER TRIMMER SPARE PARTS</t>
  </si>
  <si>
    <t>SPARES</t>
  </si>
  <si>
    <t>System control boards  5
    S/R interface
    LM/LC  2
    IEEE
    Man Functions
Extenders
Linear Motor control cards
Optics
50 VDC Power supply
Linear Motor power amp
Cables
All Tested and ready to go parts
Assortment of small parts
See attached list in excel with links for details regarding each of the 
items available for purchase.
List in html:-
URL 	LOT ID 	Manufacturer 	Model 	Description 	Quantity 	Condition 	
Comments 	Location
https://www.fabsurplus.com/sdi_catalog/salesItemDetails.do?id=83796 	83796 	
ESI 	29286 	ESI pcb Servo Preamp 	1 	excellent 	 Servo Preamp board
Tested good
ESI CKT# 29286
Boerne,TX
https://www.fabsurplus.com/sdi_catalog/salesItemDetails.do?id=83797 	83797 	
ESI 	29282 	ESI pcb Transducer Preamp 	1 	excellent 	Transducer Preamp 
board
Tested good
ESI CKT# 29282
Boerne,TX
https://www.fabsurplus.com/sdi_catalog/salesItemDetails.do?id=83798 	83798 	
ESI 	43175 	4 phase encoder logic assy 	1 	excellent 	4 phase encoder logic 
assy
ckt 43175
Tested good by known refurbisher prior to shipping to our warehouse.
Boerne,TX
https://www.fabsurplus.com/sdi_catalog/salesItemDetails.do?id=83799 	83799 	
ESI 	929284 	MAX Velocity control board 	1 	excellent 	 MAX Velocity 
control board
CKT ASSY 929284
Tested good by known refurbisher prior to shipping to our warehouse.
Boerne,TX
https://www.fabsurplus.com/sdi_catalog/salesItemDetails.do?id=83801 	83801 	
ESI 	40898 	ESI pcb Interrupt control 	1 	excellent 	 InterruptControl 
board
Tested good
ESI CKT# 40898
Boerne,TX
https://www.fabsurplus.com/sdi_catalog/salesItemDetails.do?id=83802 	83802 	
ESI 	42328 	ESI pcb Precharged Servo Preamp 	1 	excellent 	 ESI pcb 
Precharged Servo Preamp
Tested good
ESI CKT# 42328
Boerne,TX
https://www.fabsurplus.com/sdi_catalog/salesItemDetails.do?id=83803 	83803 	
ESI 	29278 	ESI pcb Power Amplifier driver 	1 	excellent 	 Power Amplifier 
driver
Tested good
ESI CKT# 29278
Boerne,TX
https://www.fabsurplus.com/sdi_catalog/salesItemDetails.do?id=83804 	83804 	
ESI 	29800 	Driver power supply 	1 	excellent 	Good, used, tested working 
ESI 29800 power supply
See photos for details
USA voltage setup - 110V
Boerne,TX
https://www.fabsurplus.com/sdi_catalog/salesItemDetails.do?id=83813 	83813 	
ESI 	41751 	Transducer Buffer PCB for ESI 44 	2 	excellent 	Transducer 
Buffer PCB for ESI 44
CKT ASSY 41751
Tested good by known refurbisher prior to shipping to our warehouse.
Boerne,TX
https://www.fabsurplus.com/sdi_catalog/salesItemDetails.do?id=83814 	83814 	
ESI 	42251 	Approach Control PCB for ESI 44 	1 	excellent 	 Approach 
Control PCB for ESI 44
CKT ASSY 42251
Tested good by known refurbisher prior to shipping to our warehouse.
Boerne,TX
https://www.fabsurplus.com/sdi_catalog/salesItemDetails.do?id=83815 	83815 	
ESI 	29292 	ESI pcb Position Encoder Logic 	1 	excellent 	 ESI pcb Position 
Encoder Logic
Tested good
ESI CKT# 29292
Boerne,TX
https://www.fabsurplus.com/sdi_catalog/salesItemDetails.do?id=83816 	83816 	
ESI 	42119 	ESI pcb 4 Phase Control Module 	1 	excellent 	 4 Phase Control 
Module
Tested good
ESI CKT# 42119
Boerne,TX
https://www.fabsurplus.com/sdi_catalog/salesItemDetails.do?id=83817 	83817 	
ESI 	42253 	ESI pcb Power Amplifier driver 	1 	excellent 	 Power Amplifier 
driver
Tested good
ESI CKT# 42253
Boerne,TX
https://www.fabsurplus.com/sdi_catalog/salesItemDetails.do?id=83818 	83818 	
ESI 	42252 	ESI pcb Acceleration Control Assy 	1 	excellent 	Acceleration 
Control Assy
Tested good
ESI CKT# 42252
Boerne,TX
https://www.fabsurplus.com/sdi_catalog/salesItemDetails.do?id=83820 	83820 	
ESI 	24971 	Manual Functions PC Board 	1 	excellent 	 Manual Functions 
Board
CKT ASSY 24971
Tested good by known refurbisher prior to shipping to our warehouse.
Boerne,TX
https://www.fabsurplus.com/sdi_catalog/salesItemDetails.do?id=83822 	83822 	
ESI 	41207 	IEEE 488 Interface 	1 	excellent 	
IEEE 488 Interface pc board
CKT ASSY 41207
Tested good by known refurbisher prior to shipping to our warehouse.
Boerne,TX
https://www.fabsurplus.com/sdi_catalog/salesItemDetails.do?id=83857 	83857 	
ESI 	48503 	Linear motor/Laser Control PC Board 	2 	excellent 	 ESI CKT# 
48503
Linear Motor/Laser Control PC Board
qty 2 available, second board shows problems
Boerne,TX
https://www.fabsurplus.com/sdi_catalog/salesItemDetails.do?id=83858 	83858 	
ESI 	24961 	Extender Board PC Board w/ cables 	2 	excellent 	 ESI CKT# 
24961
Extender Board PC Board w/ cables, Refurbished, tested
qty 2 available
Boerne,TX
https://www.fabsurplus.com/sdi_catalog/salesItemDetails.do?id=83859 	83859 	
ESI 	42356 	S&amp;R Interface PC Board 	1 	excellent 	 ESI CKT# 42356
S&amp;R Interface PC Board, Refurbished, tested
Boerne,TX
https://www.fabsurplus.com/sdi_catalog/salesItemDetails.do?id=83860 	83860 	
ESI 	24955 	Scanner Module PC Board 	3 	excellent 	 Scanner Module Tested 
good
ESI CKT# 24955
Boerne,TX
https://www.fabsurplus.com/sdi_catalog/salesItemDetails.do?id=83936 	83936 	
ESI 	41506 	Bridge Caliobrator PCB for ESI 44 	1 	excellent 	Bridge 
Calibrator
PCB for ESI 44
CKT ASSY 41506
Tested good by known refurbisher prior to shipping to our warehouse.
Boerne,TX
https://www.fabsurplus.com/sdi_catalog/salesItemDetails.do?id=84210 	84210 	
ESI 	Power Assy 	Power supply assy, ESI 44/4400 	1 	excellent 	Good, used, 
bottom assembly for ESI 44 / 4400 laser trimmers
See photos for details
Fans, power supply, etc.
USA voltage setup - 110V
Boerne,TX</t>
  </si>
  <si>
    <t>83515</t>
  </si>
  <si>
    <t>Extraction Systems</t>
  </si>
  <si>
    <t>TMB 150</t>
  </si>
  <si>
    <t>Photoresist Contamination Monitor System / Total Amine Analyzer</t>
  </si>
  <si>
    <t>-A total molecular base real-time monitor.
-In excellent , operational condition
-Can be inspected By appointment
-ESI 004613 Total Molecular Base Real-Time Monitor System
-10 sample ports upgrade
-20 minute cycle time
-LDL 0.6 ppb
15 inch screen, kbd, mouse, TMB-RTM s/w version 2.x or higher
- 300 ft of certified tubing
-Sensitive to ultra-low concentrations of Ammonia, NMP and Amines.
-Sensitive to all Amines that affect DUV/193 nm resist processing.
-Detects presence of amines in less that 2 minutes
-Multi point system has 10 user configurable sample ports.
-Windows NT operator interface
-Generates trend charts from each sample port.
-Auto creates ASCII log files for each sample port.
-Cleanroom compatible construction and is on wheels.
-Easy install with minimal facility requirements.
-Calibration module, UPS, SECS-GEM</t>
  </si>
  <si>
    <t>Location A1, Avezzano</t>
  </si>
  <si>
    <t>1557</t>
  </si>
  <si>
    <t>FORTREND</t>
  </si>
  <si>
    <t>F6000QS</t>
  </si>
  <si>
    <t>6 INCH WAFER TRANSFER</t>
  </si>
  <si>
    <t>6 INCH</t>
  </si>
  <si>
    <t>HBAR PA182-60MJ WAFER LOADER X3,50 SLOT AND 25 SLOT TRANSFER, MANUAL AND 
AUTO,PLASTIC TO QTZ AND QTZ TO PLASTIC, 200VAC,3A,65 PSI CDA Warehoused at 
AVEZZANO., ITALY CAN BE OFFERED AS IS , OR REFURBISHED WITH WARRANTY</t>
  </si>
  <si>
    <t>95405</t>
  </si>
  <si>
    <t>Fortrend</t>
  </si>
  <si>
    <t>83516</t>
  </si>
  <si>
    <t>FSI</t>
  </si>
  <si>
    <t>Polaris 3500 (Spares)</t>
  </si>
  <si>
    <t>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</si>
  <si>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95594&lt;https://www.fabsurplus.com/sdi_catalog/salesItemDetails.do?id=95594&gt; 
FSI Polaris 3500 (Spares) PSU, CONVERSION EQUIPMENT CORP. M/N 05D-0189-01A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</si>
  <si>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79600</t>
  </si>
  <si>
    <t>Gigi Molina Brevetti Plastici SpA</t>
  </si>
  <si>
    <t>Custom</t>
  </si>
  <si>
    <t>Manual wet hood</t>
  </si>
  <si>
    <t>UP TO 200 mm</t>
  </si>
  <si>
    <t>-De-installed
-Warehoused
-Located in Avezzano, (AQ) 67051 Italy
-Can be inspected by appointment
-Qty 3 available
Shipping information:-
Dimensions (Each): 1500 mm x 1200 mm x 1600 mm
Weight: 400 KG
Dimensions and Layout in attached PDF file</t>
  </si>
  <si>
    <t>Avezzqno, Italy</t>
  </si>
  <si>
    <t>95406</t>
  </si>
  <si>
    <t>76735</t>
  </si>
  <si>
    <t>GL Automation</t>
  </si>
  <si>
    <t>IDSCOPE</t>
  </si>
  <si>
    <t>Wafer bar code reader</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</si>
  <si>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WIS04
Serial Number GA101383
Vintage unknown
OEM GL Automation
Model ID Scope
Process
OS Version Windows XP
2.SAMPLE SPECIFICATION
Sample Size Dia. 200mm
Sample Shape Wafer
Cassette Port 1 port
Wafer Cassette KM-803S-H
SMIF Interface No
3. SYSTEM CONFIGURATION
Option
Ionizer Yes
1</t>
  </si>
  <si>
    <t>76736</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</si>
  <si>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WIS05
Serial Number GA101394
Vintage unknown
OEM GL Automation
Model ID Scope
Process
OS Version Windows XP
2.SAMPLE SPECIFICATION
Sample Size Dia. 200mm
Sample Shape Wafer
Cassette Port 1 port
Wafer Cassette KM-803S-H
SMIF Interface No
3. SYSTEM CONFIGURATION
Option
Ionizer Yes
1</t>
  </si>
  <si>
    <t>76737</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</si>
  <si>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WIS06
Serial Number GA101395
Vintage unknown
OEM GL Automation
Model ID Scope
Process SCRIBE READ
OS Version Windows XP
2.SAMPLE SPECIFICATION
Sample Size Dia. 200mm
Sample Shape Wafer
Cassette Port 1 port
Wafer Cassette KM-803S-H
SMIF Interface No
3. SYSTEM CONFIGURATION
Option
Ionizer Yes
1</t>
  </si>
  <si>
    <t>76738</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</si>
  <si>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WIS07
Serial Number GA101396
Vintage unknown
OEM GL Automation
Model ID Scope
Process SCRIBE READ
OS Version Windows XP
2.SAMPLE SPECIFICATION
Sample Size Dia. 200mm
Sample Shape Wafer
Cassette Port 1 port
Wafer Cassette KM-803S-H
SMIF Interface No
3. SYSTEM CONFIGURATION
Option
Ionizer Yes
1</t>
  </si>
  <si>
    <t>76739</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</si>
  <si>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Serial Number GA101406
OEM GL Automation
Model ID Scope
Process SCRIBE READ
OS Version Windows XP
2.SAMPLE SPECIFICATION
Sample Size Dia. 200mm
Sample Shape Wafer
Cassette Port 1 port
Wafer Cassette KM-803S-H
SMIF Interface No
3. SYSTEM CONFIGURATION
Option
Ionizer Yes</t>
  </si>
  <si>
    <t>79892</t>
  </si>
  <si>
    <t>Gossen Konstanter</t>
  </si>
  <si>
    <t>IEC625</t>
  </si>
  <si>
    <t>Power supply Gossen Konstanter UOP</t>
  </si>
  <si>
    <t xml:space="preserve">DEINSTALLED
WAREHOUSED
CAN BE INSPECTED BY APPOINTMENT
LOCATION: AVEZZANO 67051 ITALY
</t>
  </si>
  <si>
    <t>71907</t>
  </si>
  <si>
    <t>Hamamatsu</t>
  </si>
  <si>
    <t>C7103</t>
  </si>
  <si>
    <t>PC Controlled IC Back-side Lapping and Wafer Grinding System</t>
  </si>
  <si>
    <t>200 mm and packages</t>
  </si>
  <si>
    <t xml:space="preserve">The C7103 is a computerised IC backside polishing system for use when 
preparing a
sample for backside emission analysis or any other analysis technique that 
requires visualization of the chip internally.
De-installed, warehoused, in Avezzano Italy.
See attached photos for details.
Can be sold "as is", or "as is, operational".
Ce marked.
Main Specifications
Operating Range
X-axis: 250 mm (9-13/16 inch)
Y-axis: 150 mm (5-7/8 inch)
Z-axis: 150 mm (5-7/8 inch)
Resolution
0.01 mm/step (X Y Z)
Interface
Parallel (Centronics)
Serial (RS-232C)
Operating Temperature
5 to 40°C
Operating Humidity
20 % to 75 %
Weight and dimensions:
Weight 150 KG Dims: 134 cm x 134 cm x 75 cm (On wooden base)
Consists of:-
-Main Unit
-8 inch vacuum chuck
-IC Wax holder
-PC (HP Vectra with Windows NT 4.0)
-Hamamatsu s/w V 1.30
-Mouse, Kbd, Monitor
-Power transformer for 240V 1 phase power input
-Power supply unit
-Operation and Maint. manual V1.30
-Control paddle
</t>
  </si>
  <si>
    <t>56141</t>
  </si>
  <si>
    <t>Innolas</t>
  </si>
  <si>
    <t>ILS 700P</t>
  </si>
  <si>
    <t>Laser Edge Isolation</t>
  </si>
  <si>
    <t>Innolas Laser
Currently in storage in Port Klang, Malaysia.
s/n P329
Operational prior to de-installation
In-line with Baccini Solar Cell Line 156mm Solar Cell line
Single Lane process
Description: Photovoltaic Industry Laser
Spesifications: for Processing of Monocrystalline and Polycrystalline 
Silicon Solar Cells Tool for Use in Photovoltaic Laser Applications
Examples for Processing Techniques:
Laser Edge Isolation
Laser Fired Contacts Micro via Hole Drilling
 SiN-Ablation/SiO2-Ablation
Downsizing
Surface Modification
Laser Scribing
Surface Restructuring
208V, 3 Ph, 50/60 Hz, CE
Crated, in warehouse, can be inspected by appointment
Weight and dimensions:-
item #30 Innolas main body 330 cm x 220 cm x 190 cm weight kg 2000
item #13 UI of innolas 68 cm x 60 cm x 265 cm weight  kg 20</t>
  </si>
  <si>
    <t>56310</t>
  </si>
  <si>
    <t>Jonas and Redmann</t>
  </si>
  <si>
    <t>Q2 WHD A</t>
  </si>
  <si>
    <t>Loader for Centrotherm E2000 furnace</t>
  </si>
  <si>
    <t>156 mm and 125 mm</t>
  </si>
  <si>
    <t>MODEL: Q2 WHD A  
serial number 40-020-11/1
Automated Loader for Centrotherm E2000 horizontal POCl3 furnace for solar 
cell processing.
In warehouse, wrapped, inspection by appointment only
Additional photos are available upon request.
see photos for details of storage conditions.
see photos for specification details
will load the following cell sizes: 125 mm, 156 mm
Installed dimensions: 448 mm x 320 mm x 282 cm (h)
weight 1700 kg
packed dimensions: 270 cm x 225 cm x 240 cm (h).
Stored in Port Klang, Malaysia.</t>
  </si>
  <si>
    <t>98726</t>
  </si>
  <si>
    <t>SDB</t>
  </si>
  <si>
    <t>Automated Loader for Baccini Printing Line</t>
  </si>
  <si>
    <t>Dimensions (WxHxD): 180x225x185</t>
  </si>
  <si>
    <t>98727</t>
  </si>
  <si>
    <t>WHD (Wafer Handling Diffusion)</t>
  </si>
  <si>
    <t>Automated Loader for Centrotherm E2000 Furnace</t>
  </si>
  <si>
    <t>Dimensions (WxHxD): 455x250x242</t>
  </si>
  <si>
    <t>98728</t>
  </si>
  <si>
    <t>WHP (Wafer Handling Plasm)</t>
  </si>
  <si>
    <t>Automated Loader for Anti Reflection Coating System</t>
  </si>
  <si>
    <t>Dimensions (WxHxD): 340x250x150</t>
  </si>
  <si>
    <t>79595</t>
  </si>
  <si>
    <t>K Tech Engineering</t>
  </si>
  <si>
    <t>BK04A</t>
  </si>
  <si>
    <t>Blister tape applicator for microelectronic components</t>
  </si>
  <si>
    <t>Assembly</t>
  </si>
  <si>
    <t>-In Avezzano (AQ) 67051 Italy
-CE marked
-In operational condition
-De-installed, warehoused.
-see photo for details
-Type ELX / ATM-98 Table top / Manual
Shipping Information:
Dimensions: 1500 mm x 500 mm x 500 mm weight 50 KG</t>
  </si>
  <si>
    <t>103208</t>
  </si>
  <si>
    <t>Keller</t>
  </si>
  <si>
    <t>VARIO-T 1.0-SC8-B30-HD</t>
  </si>
  <si>
    <t>Scrubber / Compact Dust Separator for Baccini  laser unit exhaust air</t>
  </si>
  <si>
    <t>Scrubber / Compact Dust Separator for Baccini/Rofin laser exhaust air.
This unit is a filtering separator designed to collect dry substances and 
separate them from industrial exhaust air.
The application ranges are as follows:-
Solid dry dust YES
combustible/explosive NO
solid and moist or hygroscopic NO
liquid (i.e.mist) NO
gaseous NO
Supply voltage 400 V 50 HZ 8 A
Deinstalled and warehoused.
See attached photos for details.
A complete set of the original operating manuals from Keller and Applied 
Materials are included (See attached SCANNED COPIES).
DIMS 90 CM X 130 CM X 244 CM</t>
  </si>
  <si>
    <t>71632</t>
  </si>
  <si>
    <t>KLA-TENCOR</t>
  </si>
  <si>
    <t>2122</t>
  </si>
  <si>
    <t>WAFER DEFECT INSPECTION</t>
  </si>
  <si>
    <t>Deinstalled, barrier bagged, warehoused.
Located at our Boerne TX Warehouse.
s/n W21xx801</t>
  </si>
  <si>
    <t>2873</t>
  </si>
  <si>
    <t>Lam</t>
  </si>
  <si>
    <t>4520 (spares)</t>
  </si>
  <si>
    <t>REMOTE CART</t>
  </si>
  <si>
    <t>Qty 2 available serial numbers:- 17750-1-b-1581183 17750-1-b-1651246  *®,™ 
Lam Research
Located in Avezzano, Italy</t>
  </si>
  <si>
    <t>95408</t>
  </si>
  <si>
    <t>15066</t>
  </si>
  <si>
    <t>LAMBDA PHYSIK</t>
  </si>
  <si>
    <t>Novaline K2005</t>
  </si>
  <si>
    <t>EXCIMER LASER</t>
  </si>
  <si>
    <t>facilities</t>
  </si>
  <si>
    <t xml:space="preserve"> -sw version 2.793s
 -Average power 40W
 -O/P 0.02 J/Pulse
 -Duration 10 to 50 ns
-wavelength 248 nm
-ce marked 380-400 v , 50/60Hz 3 phase 5 wire 22A
-Novatube
-Novapowerswitch replaced in 2005, model NPS S10D
 -Novatube replaced in 2006, s/n 617X, part number 26492116. Lamda Physik 
model n. 264922160 (april 2006) C
onfiguration LDU: CAP, DG, NHE,DP,SP,MCT
Wavelength calibration module replaced Jan 2004
197 X 95 X 160 CM WEIGHT 1000 KG</t>
  </si>
  <si>
    <t>33542</t>
  </si>
  <si>
    <t>Liebherr</t>
  </si>
  <si>
    <t>FKV 3610</t>
  </si>
  <si>
    <t>Fridge for photoresist</t>
  </si>
  <si>
    <t>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</si>
  <si>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Avezzano 67051</t>
  </si>
  <si>
    <t>98730</t>
  </si>
  <si>
    <t>LOTUS</t>
  </si>
  <si>
    <t>Spray Cleaner</t>
  </si>
  <si>
    <t>WET Clean for parts</t>
  </si>
  <si>
    <t>Dimensions (WxHxD): 140x200x142</t>
  </si>
  <si>
    <t>79571</t>
  </si>
  <si>
    <t>Mazzali</t>
  </si>
  <si>
    <t>Climatest C320G5</t>
  </si>
  <si>
    <t>Temperature and humidity testing chamber</t>
  </si>
  <si>
    <t>-Deinstalled, warehoused.
-In working condition
-See photos for details
-Available for immediate consignment
-Can be inspected by appointment
-For temperature and humidity testing
-Located in Avezzano 67051 Italy
-Used for testing at up to 85% humidity at up to  85 celcius
-weight 320 kg
-external dimensions: 1010 mm x 1880 mm x 1130 mm.
Technical Characteristics - Mazzali Climatest C330G5 Temperature and 
Humidity Oven
Temperature Range: -40 C to +150 C
Capacity: 300 litres
Supply Voltage: 380 Volts / 3 phase / + neutral + Earth, 50/60 Hz
Maximum Power: 2 x 2200 Watts
Maximum Current: 16A
Manuals and electrical diagrams are included with the chamber</t>
  </si>
  <si>
    <t>79572</t>
  </si>
  <si>
    <t>80038</t>
  </si>
  <si>
    <t>MDA Scientific</t>
  </si>
  <si>
    <t>System 16</t>
  </si>
  <si>
    <t>Toxic Gas Monitor</t>
  </si>
  <si>
    <t xml:space="preserve">MDA Scientific System 16 toxic gas monitor, In very good condition.
Uncrated and located in our Boerne, TX warehouse.
Powered up, see photos, shows boot-up on printer, gas panels go green and 
system appears to work. Includes Calibration optics, see photos.
This system has also been maintained very well, see maintenance paperwork.
We have this excellent condition MDA Scientific System 16 Toxic Gas 
Monitor, with modules for Hydrides and Alphatic Amines/Ammonia
It powers up and appears to run, see photos, gas panels light up and go 
green, printer works, etc.
Includes Calibration Optical, see photos. Sold as-is, and will ship Freight 
from our Boerne, Texas 78006 Warehouse.
Please call if you have questions or would like to make an offer on this 
great unit. It is very clean and working.
</t>
  </si>
  <si>
    <t>Boerne, TEXAS</t>
  </si>
  <si>
    <t>4007</t>
  </si>
  <si>
    <t>MDC (Materials Development Corp.)</t>
  </si>
  <si>
    <t>DUO CHUCK CSM16</t>
  </si>
  <si>
    <t>CV Measurement system</t>
  </si>
  <si>
    <t>150 mm</t>
  </si>
  <si>
    <t>Deinstalled, barrier bagged, warehoused
Location: Avezzano (AQ) 67051 Italy.
This item only includes the "Duo chuck" main unit, not computer and 
peripherals. See attached photos for what is included.</t>
  </si>
  <si>
    <t>Avezzano  67051 Italy</t>
  </si>
  <si>
    <t>71902</t>
  </si>
  <si>
    <t>Microcontrol</t>
  </si>
  <si>
    <t>MWE Plus</t>
  </si>
  <si>
    <t>UV Wafer Eraser with cassette loading</t>
  </si>
  <si>
    <t>200 mm , 150 mm, 125 mm</t>
  </si>
  <si>
    <t>With Cooling exhaust.
-Deinstalled, warehoused.
-In working condition
-See photos for details
-Available for immediate consignment
-Can be inspected by appointment
-Located in Avezzano 67051 Italy
-See attached photos for details.
-Has a CE Mark
Dimensions of pallet: 89 cm x 136 cm x 75 cm 9h) weight 70 KG</t>
  </si>
  <si>
    <t>79592</t>
  </si>
  <si>
    <t>Minato Electronics</t>
  </si>
  <si>
    <t>1940</t>
  </si>
  <si>
    <t>EPROM Programmer with additional memory</t>
  </si>
  <si>
    <t xml:space="preserve">-In our warehouse at Avezzano (AQ) 67051 Italy
-CE marked
-In operational condition
-see photos for details
Shipping Information:
Dimensions: 500 mm x 300 mm x 400 mm weight 10 KG
BOXED DIMENSIONS:
40 CM X 60 CM X 42 CM (H) 10 KG
You can see a video of this EPROM programmer passing it's self-test on 
youtube at the following location:-
&lt;https://youtu.be/RJXJ2Vujclo&gt;
</t>
  </si>
  <si>
    <t>79593</t>
  </si>
  <si>
    <t>EPROM Programmer</t>
  </si>
  <si>
    <t>-In our warehouse at Avezzano (AQ) 67051 Italy.
-CE marked
-In operational condition
-Please refer to the video at the following location, which shows the 
system powering up:-
&lt;https://youtu.be/I10EVpvRmog&gt;
Shipping Information:
UNPACKED Dimensions: 500 mm x 300 mm x 400 mm weight 9.5 KG
Dimensions in box: 58 cm x 41 cm x 41 cm, weight 9.7 KG</t>
  </si>
  <si>
    <t>72156</t>
  </si>
  <si>
    <t>MRL</t>
  </si>
  <si>
    <t>Black Max</t>
  </si>
  <si>
    <t>Black max heater element, 850 celcius</t>
  </si>
  <si>
    <t>new in box</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</si>
  <si>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</si>
  <si>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Avezzano, 67051 Italy</t>
  </si>
  <si>
    <t>77665</t>
  </si>
  <si>
    <t>Neslab</t>
  </si>
  <si>
    <t>HX-2000</t>
  </si>
  <si>
    <t>75 KW Recirculating Chiller</t>
  </si>
  <si>
    <t>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</si>
  <si>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</si>
  <si>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31246</t>
  </si>
  <si>
    <t>PMS</t>
  </si>
  <si>
    <t>Liquitrack 776200</t>
  </si>
  <si>
    <t>Non volatile residual Monitor</t>
  </si>
  <si>
    <t>Detects non-volatile residue in ultrapure water. Allows continuous 
monitoring in real time. Main features:- -measures impurity levels in PPD 
or PPM depending on the model -this model, 7762, measures impurities in the 
range 10 PPT to 10 PPB Located At Avezzano, Italy. CE Marked serial number 
70. Object of measurement: detection of nonvolatile impurity concentration 
in ultrapure water Method: Water droplet atomization and subsequent drying 
to recover non-volatile residue Model 7762 Detection range: 10 ppt to 10 
ppb Calibration Method: Calibration checked by AAS analysis of pure KCl in 
water sample flow rate: 0.875 mL/min max external water inlet pressure: 483 
kPa (80 psi). TOTAL FLOWRATE: BETWEEN 50-80 Ml/MIN AT 138-207 Kpa (20-30 
PSI) WATER TEMP: 20-50 C ambient temp: 15-35 C Humidity: should be less 
than 85% Response time: within 3.25 minutes from the time the sample 
reaches water inlet to 95% of final stabilized reading Internal feedwater 
pressure: 138-207 kPa Accuracy: +/-10% of KCl in water by AAS analysis 
Residue drying temp: 120 C (optional settings 95, 70 and 45 C). Output: RS 
232, serail, BNC analog (0-10V, 4-20mA) Can drive a load of 450 ohms 
sampling time: 1 sec on NRM display, 20 sec on computer display Power 
switchable 115/230/240V +/- 10%, 50/60 Hz 1.5 amp Material in contact with 
water: PFA Teflon, 316 stainless, sapphire Dimensions: 51.4 x 43,2 x 23.2 
cm weight: 25 KG Environmental conditions: -Indoor use -up to 2000 m 
-temperature 4-20 C -humidity 0-90% -overvoltage cat. 2 -Pollution degree 
cat. 2 Injection valve options *********************** Stator: PEEK Flat 
stator face: polished alumina ceramic Single-point pressure adjusting screw 
located at the shaft end of the valve Standard rotor seal tolerance: Entire 
pH from 0-14 Max temperature: 50C Pressure rating: 34 MPa (5000 psi) Max 
operating torque: 17 kg/cm; 10 kg/cm is typical -CE Marked -Includes 
operatons and service manuals Includes: service manual p/n 1977701
Location: Avezzano (AQ) 67051 Italy</t>
  </si>
  <si>
    <t>54210</t>
  </si>
  <si>
    <t>Poly Design Inc.</t>
  </si>
  <si>
    <t>Heated Quartz Boat storage / drying system</t>
  </si>
  <si>
    <t>Heated storage chamber for quartz boats from vertical furnaces. Overall 
dimensions 375 cm (l) x 75 cm (w) x 187 cm (h) Chamber size (4 chambers) 
386 cm x 54 cm x 30 cm (h) Door size 141 cm x 30 cm (h) -Includes 
thermocouple controlled heater -Includes HEPA fan-filter forced air flow 
-Controls: WATLOW -Made by Poly Design Inc, Garland, TX
Location: Avezzano 67051 (AQ) Italy.</t>
  </si>
  <si>
    <t>77670</t>
  </si>
  <si>
    <t>Rasco</t>
  </si>
  <si>
    <t>BCU-750</t>
  </si>
  <si>
    <t>Brine Chiller</t>
  </si>
  <si>
    <t>Canon Temperature Control Unit, for FPA 5000 ES2+
Rasco BCU-750 Chiller
Very good condition, was used with a Canon ES2+ and was deinstalled, crated 
and warehoused. Now located in Boerne, Texas USA warehouse.</t>
  </si>
  <si>
    <t>57773</t>
  </si>
  <si>
    <t>Rena</t>
  </si>
  <si>
    <t>Etcher</t>
  </si>
  <si>
    <t xml:space="preserve">In-Line Etching System </t>
  </si>
  <si>
    <t>Machine number:050119/10582
De-installed, warehoused, located in San Antonio, TX.
The equipment is designed using the principle of cascade to minimize the 
DI-water consumption by using the overflow water in parts. Wafers are 
processed in this system to be rinsed, dried, etched, dried and 
automatically removed from this modern and precise RENA system. The machine 
consists of:-
a process bath including the input station
-two water rinse baths -an alkaline clean bath (KOH)
-an acidic clean bath (HF/HCl)
-an air dryer including the output station
-an electrical controller
-Base frame constructed of white Poly-Propylene
-Length 5336 mm
-Depth 1100 mm
-Height 2055 mm
This tool has been deinstalled, and currently located in our Boerne, TX 
Warehouse.
RENA
Machine Type:
Laboratory Etching System: Inline Etching Machine
2.4 Connection Data
2.4.1 Electrical Energy
Electrical operating voltage: 480V 3Ph+N+PE
Frequency: 60Hz
Control Voltage: 24V DC
Full power vurrent: 19 A
Add. suply-voltage: 110V/6A 60Hz 1PH+N+PE
2.4.2 Medias
DI-Water supply - cold
 - From Central Supply System
 - Connection: 32DN25, PP grey led to the back of the machine
 - Pressure: 4 bar
 - Temperature: 20 deg C
 - Max Flow: 0.7 Nm3/h
 - Aver Flow: 0.6 Nm3/h
 HF Supply
 - From central supply system into pump tank of the machine
 - Connection: 1/2" / 40DN32, PPgrey led to the back of the machine
 - Temperature: 20 deg C
 HNO3 supply
  - From central supply system into pump tank of the machine
  - Connection: 1/2" / 40DN32, PFA / PPgrey led to the back of the machine
  - Temperature: 20 deg C
  H2SO4 supply
  - From central supply system into pump tank of the machine
  - Connection: 1/2" / 40DN32, PFA /PPgrey led to the back of the machine
  - Temperature: 20 deg C
  2.4.3 Cooling water supply/return
  City water supply to Alkaline Clean (cooling water)
  - Connection: 20DN15, Pgrey led to the back of the machine
  - Temperature: 10 deg C
  - Max Flow: 0.6 Nm3/h
  City water return from Alkaline Clean (cooling water)
  - Connection: 20DN15, PPgrey led to the back of the machine
  - Temperature: &gt;10 deg C
  2.4.4 Chiller supply/return
  City water supply for chiller (Cooling water)
  - Connection: 1/2" PVC, fabric tube led to the back side of chiller
  - Temperature: 10 deg C
  - Max Flow: 0.3 NM3/h
  City Water return for chiller (Cooling water)
  - Connection: 1/2" PVC, fabric tube led to the back side of the chiller
  - Temperature: approx. 35 deg C
  - Max Flow: 0.3 Nm3/h
  2.4.5 CDA (Clean Dry Air)
  Clean dry air for air knife and air pipes
  - Connection: 25DN20, PPgrey led to the back of the machine
  - Pressure: 6 bar
  - Temperature: 20 deg C
  - Max Flow: 108 Nm3/h
  - Aver. Flow: 81 NM3/h
  Clean Dry Air for valves and diaphgarm pumps
  - Connection: 1/2" SS Swagelok led to the back of the machine
  - Pressure: 6 bar
  - Temperature: 20 deg C
  - Max Flow: 50 NM3/h
  2.4.6 Exhaust
  Lead Exhause acidic from process area (NOx)
  - Connection: 3x ~90mm, PP grey
                1x ~63mm, PP grey
                led to the top of the machine
  - Max Flow: 390 Nm3/h
  Lead Exhause caustic from alkaline area (KOH)
  - Connection: 1 x ~90mm, PP grey
  led to the top of the machine
  - Max Flow: 178 Nm3/h
  Lead Exhaust acidic from HF/HCI area
  - Connection: 1x ~90mm, PPgrey led to the top of the machine
  - Max Flow: 189 NM3/h
  2.4.7 Drain
  Drain Acidic
  - Connection: 2x 1/2" / 40DN32, PFA / PP grey
    1 X from process bach (HF/HNO3/H2SO4)
    1 X from acidic bath (HF/HCL)
    each led to the back side of the machine
Drain Alkaline
- Connection: 1/2" / 40DN32, PFA /PPgrey
              From alkaline bath (KOH)
              led to the back side of the machine
Drain Rinse Water
- Connection: 32DN25, PPgrey
              from process bath (HF/HNO3/H2SO4 bath; diluted)
              from acidic bath (HF/HCL; diluted)
              from alkaline bath (KOH; diluted)
              led to the back side of the machine
2.5 Wafers and roller transport
Designed for square silicon wafers with the following dimensions:
- 210 mm X 210 mm +/- 0,5mm
2 transport lanes
- Working direction from the left to the right from the operator's point of 
view
- Transport rollers transport the wafers
- Downholder rollers hold down the wafers to avoid buoying upwards
- Distance between 2 rollers: 48mm
- With a gap of 15 mm between two wafers in transport direction
- transport velocity adjustable between 0.2 and 1.5 m/min
- Nominal speed 0.8 m/min for isotexturing and 0.4 m/min for edge isolation
2.6 Main measurement and weight
Dimensions (W x D x H)
Machine:
- Approx. 4752 mm x 1100 mm x 1800 mm (2055 mm including electrical 
cabinet)
- overall length with input and output station approx. 5336 mm
- transport height: 1000 mm +/- 15 mm
- grab height: approx 1120 mm
Electrical cabinet: 800 mm x 800 mm x 210 mm
- Integrated in the machine
Chiller UC060Tw-H: 550 mm x 1100 mm x 1265 mm
Weight
Machine(empty): approx. 1200 kg
Chiller: approx 180 kg net
2.7 availability
According to Semi E10,92
Up Time: &gt;92%
MTBF: &gt; 700h
MTTR: &lt; 3 h
Telephone support:
Phone support &lt; 12h 365 d/a
Service on site &lt; 24h 365 d/a
Spare parts ex works &lt;24h 365 d/a
2.8 Noise Level
Noise emission on working place: max 70DB (A)</t>
  </si>
  <si>
    <t>98731</t>
  </si>
  <si>
    <t>Rofin</t>
  </si>
  <si>
    <t>PowerLine D-100 (RSM, Sx)</t>
  </si>
  <si>
    <t>Fiber Laser for solar cell edge isolation</t>
  </si>
  <si>
    <t>Dimensions (WxHxD): 60x112x80 + 135x182x220</t>
  </si>
  <si>
    <t>53053</t>
  </si>
  <si>
    <t>Rorze</t>
  </si>
  <si>
    <t>RR304L90</t>
  </si>
  <si>
    <t>Robot</t>
  </si>
  <si>
    <t>Model RORZE RR304L90 , ceramic fingers, five wafers at time</t>
  </si>
  <si>
    <t>56813</t>
  </si>
  <si>
    <t>Roth &amp; Rau</t>
  </si>
  <si>
    <t>SiNA Plus</t>
  </si>
  <si>
    <t>PECVD - Deposition of Silicon Nitride</t>
  </si>
  <si>
    <t>156 mm SQUARE/125 MM</t>
  </si>
  <si>
    <t>Currently Deinstalled and warehoused in Temple, TX, USA.
One (1) SINA, a modular in-line system manufactured by Roth and Rau for 
deposition of silicon nitride, or similar silicon based layer, on wafers 
(flat substrates) by a continuous PECVD process.
The former application was for anti-reflection coating for solar cells. The 
systems consists of 5 chambers, or modules, for load-lock; heating; 
deposition; cooling off; load-lock and includes carriers for wafers through 
the system. Technical Data:
Dimensions:
Frame (LXWXH) 6000 x 1800 x 1600
Installation Cabinets 2400 x 600 x 2000
Control Rack 800 x 600 x 2000
Weight: 8000KG
Electrical:
Power 160KW
Voltage 400V +/- 5%, 3 phase, 60 HZ
Voltage of Comp. 220V~, 24V~, 24V=
Pnuematics: Compressed air: 5-7 bar oil free
connections: Festo 10mm
Process Gas Distribution: Central connection of gas pipes: VCR4
Cooling Water: Pressure 4-6 bars
Outlet pressureless against atmosphere inlet temperature max 20*C
water flow max. 4000 l/h
connectors 1 1/4" pins
Exhaust Connector DN 63 ISO-K
In its standard version the system consists of five modules:
Chamber 1 - load lock chamber (load)
Chamber 2 - heating chamber
Chamber 3 - deposition chamber
Chamber 4 - cooling of chamber
Chamber 5 - load-lock chamber (unload)
All chambers are mounted on separate stainless steel racks
Additional details:
PECVD line Silicon Nitride-SIN 1: 41'L x 8.2'W x 6.9'H Approximate capacity 
of 1,200 156mm x 156mm wafers per hour each.
General Info:
    ·     Located in USA
    ·     Operational until taken out of service in 2012
Specifications:
    ·    Manufacturer: Roth &amp; Rau Model - SiNa Plus
    ·    Megawatt production: 30MW
    ·    Material: Poly Silicon (Multi Crystalline Silicon)
    ·    Process: Ammonia &amp; Silane Gas
    ·    Wafer Size: 125mm and/or 156mm Square
    ·    Ammonia gas panel and Ammonia fume scrubber
    ·    Lines are complete with:
    ·    Loader, Unloader, conveyor, changer and process unit.
Other info:
Roth &amp; Rau Silicon Nitride Line: Roth &amp; Rau SiNA Plus Lot: PECVD line 
Silicon Nitride-SIN 1: 41'L x 8.2'W x 6.9'H; 480V AC; 3ph; Current 400A; 
Line Frequency 60 Hz;  Operation and Maintenance Manual. Includes (1) ATS # 
1815, SiN 1 Loader w/ Allen-Bradley PanelView 600 controller. 19'L x 11'W x 
7'H; 480V AC; 3ph; Cur-rent 30A; Line Frequency 60Hz; Operation Manual 
included (2005).
Roth &amp; Rau SiNA Plus - Component
Quantity
Manual
AEG_thyristor_typ_3A
1
Yes
AEG_thyristor_typ1A&amp;2A
1
Yes
BOC Edwards_EH_Booster_pump
1
Yes
BOC safety_manual
1
Yes
BOC_EH4200 Booster pump
1
Yes
BOC_general manual_booster pump
1
Yes
BOC_GV600 acoustic enclosure
1
Yes
BOC_GV600 base skid
1
Yes
BOC_GV600 direct water cooling
1
Yes
BOC_GV600 gas panels
1
Yes
BOC_GV600 Vacuum Pump
1
Yes
BOC_Mechanical_Pump_Oil_Ultragrade_15_19_20_70
1
Yes
BOC_pressure_safety_switch_VS16K
1
Yes
BOC_pressure_safety_switch_VS16K_long
1
Yes
BOC_TCS
1
Yes
BOC_technology_dry_vacuum_pumps
1
Yes
DEUBLIN_rotary_water_feedthrough_55
1
Yes
ELERO_Compakt_EN
1
Yes
ELERO_IBN-Compakt
1
Yes
ELERO_Vario_EN
1
Yes
EUCHNER_CMS-E-BR
1
Yes
EUROTHERM_2408_manual
1
Yes
EUROTHERM_2408_Profibus
1
Yes
FESTO_CRVZS_Air-Reservoirs
1
Yes
FESTO_DNC_gate pneumatic cylinder
1
Yes
FESTO_JMFH_gate control valve
1
Yes
FESTO_MS-series_Maint.unit
1
Yes
FESTO_PEV_pressure switch
1
Yes
FESTO_valve_terminal_1
1
Yes
FESTO_valve_terminal_2
1
Yes
HELIOS_RR_90521_0501_EN
1
Yes
HELIOS_UK_158_159_EN
1
Yes
HERAEUS_Heater_40kW
1
Yes
IFM-PN7009
1
Yes
IFM-SI1000 (short)
1
Yes
IFM-SI1000
1
Yes
JUMO_TB-TW
1
Yes
LEISTER_MW-blower
1
Yes
LENZE_9300_Servo_Position_controller
1
Yes
LENZE_9300_Servo_Positioning_Controller
1
Yes
LENZE_9300_Servo_Positioning_Controller_v2-3_EN
1
Yes
LENZE_Frequency_inverters_8220_8240
1
Yes
LENZE_Frequency_inverters_8220_8240_0702_EN
1
Yes
MKS_Baratron_627b
1
Yes
MKS_Baratron627b_eng
1
Yes
MKS_MFC_1179
1
Yes
MKS_MFC1179B_eng
1
Yes
MUEGGE_MX016KG-110KL
1
Yes
P+F_M5-MV5-32-115_(OBE5000-F28-SE5)
1
Yes
P+F_OBE10M-18GM60-SE5-V1_(OBE5000-18GM70-SE5-V1)
1
Yes
PFEIFFER_angle_valve_EVB160_EN_complete
1
Yes
PFEIFFER_angle_valve_EVB160_EN_short
1
Yes
PFEIFFER_gauge_PKR251
1
Yes
PFEIFFER_gauge_TPR280
1
Yes
PILZ_PNOZ X4
1
Yes
R&amp;R_area heater_RR-3X400-8K1+RR-3X400-10K2_ENG
1
Yes
R&amp;R_Plasma Source Manual
1
Yes
R&amp;R-area-heater
1
Yes
SIEMENS_S7-300_AI_SM331
1
Yes
SIEMENS_S7-300_AO_SM332
1
Yes
SIEMENS_S7-300_DO_SM322
1
Yes
SIEMENS_S7-300_IHB_e
1
Yes</t>
  </si>
  <si>
    <t>Temple, TX</t>
  </si>
  <si>
    <t>76973</t>
  </si>
  <si>
    <t>Chiller</t>
  </si>
  <si>
    <t>De-installed, on pallet, located in our Texas warehouse.
Was used with a R&amp;R Sina tool</t>
  </si>
  <si>
    <t>79602</t>
  </si>
  <si>
    <t>Salon Teknopaja OY</t>
  </si>
  <si>
    <t xml:space="preserve">PWB </t>
  </si>
  <si>
    <t>Printed Wire Board Level Drop Tester with Solder Joint Reliability tester</t>
  </si>
  <si>
    <t>SMT</t>
  </si>
  <si>
    <t xml:space="preserve">-Deinstalled, warehoused.
-In working condition
-See photos for details
-Available for immediate consignment
-Can be inspected by appointment
-Located in Avezzano 67051 Italy
-For drop testing of cell phone PCBs
-The drop tester determines the reliability of the PWC (Printed wiring 
board) against mechanical shock.
-Max drop height 1600 mm
-Test control In calibration mode controlled by touch screen; in testing
mode controlled by Windows PC and the Event Detector software
-Catcher which eliminates the rebound, also possible to switch off
-Test method by Jedec standard and others. Tested with the following
values of acceleration peak (G)/ pulse duration (ms): 2900 G/ 0.3 ms,
2000 G/ 0.4 ms and 1500 G/ 0.5 ms)
-Size of the standard test board Maximum 170 mm x 90 mm
-Safety CE Compliant
-Includes Analysis Tech 128 STD Event Detector
-Manufactured by:
Salon Teknopaja OY
Peramiehenkatu 12
24100 Salo
Finland
Board (PCB) Level Drop Test Method of Components for Handheld Electronic 
Products
    * for IC component
    * for audio etc component
- Meet Jedec Standard JESD22-B111
- Mechanical Shock Pulse to 5000 G peak acceleration
- User friendly interface - Easy to use
- Supports continous measurement and automatic repeatability efficiently
- Designed for Hard Professional Use
Shipping Information:
Dimensions: 2100 mm x  400 mm x 300 mm weight 00 kg
Information about the Analysis Tech 128 STD Event Detector:-
STD Event Detectors:
Electrical Monitors for
Solder Joint Reliability Testing
  	The STD Series Event Detectors offer test specifications associated with 
solder joint reliability testing but can also be used for testing other 
types of interconnects accordingly. Like other Event Detectors, the STD 
series provides continuous transient resistance detection referenced to a 
selected threshold resistance with a high degree of electrical noise 
immunity.
The STD SThe STD Event Detectors feature WinDatalog Software for data 
collection and analysis.
[256std-pic2]Features
▪ 	Threshold Resistance Range: 100 to 5,000 ohms, user adjustable
▪ 	Minimum Event Duration: 200 nanoseconds, fixed
▪ 	Channel Sense Current: less than 1.2mA, fixed
▪ 	Systems has 128 channels
▪ 	 
Features Included with All Event Detectors
▪ 	WinDatalog, data collection/analysis software
▪ 	Temperature Module &lt;http://www.analysistech.com/event-temp-module.htm&gt; 
(with communication cable and connectors)
▪ 	RS232C serial data transmission to PC computer (cable included)
▪ 	Linkable with other Event Detectors (linking cable required)
▪ 	Test input cables (10 foot length)
▪ 	 
The STD Event Detectors simultaneously monitor individual continuity loops 
with independent sense-currents flowing in each loop. The detection speed 
and resistance threshold range make the STD series ideal for solder-joint 
reliability studies. Such tests typically use "daisy chain" solder joints 
in wire-bonded packages mounted on special test-PCBs. These test boards are 
then thermally cycled, vibrated, shock-dropped, or mechanically flexed 
while being monitored with Event Detectors. The initial, short duration, 
intermittent failures of the joints are detected and recorded automatically 
with the cycle number, time, and date. With this technique, variations in 
interconnect design and soldering process parameters can be evaluated by 
direct comparison of test results. This type of electrical monitoring has 
proven to be far more reliable and less expensive than visual detection of 
solder joint failure.
STD Event Detectors are normally supplied with a single, common Threshold 
Resistance (Vref) adjustment for all channels. A Multiple Threshold 
Resistance Adjustment option is available for STD Event Detectors that 
provides a separate resistance threshold setting for each bank of 64 
channels. STD Event Detectors can also use the STD Wiring Harness for 
convenient sample wiring and setup.
Electrical Specifications
Threshold Resistance Range 	100 to 400 ohms (low),
300 to 5000 ohms (high)
Channel Current-Source Max Compliance 	0.6 volts(low) / 9.8 volts (high)
Maximum Channel Sense Current 	1.2 mA maximum
Typical Threshold Resistance Tolerance 	+/- 4%
Maximum Threshold Resistance Tolerance 	+/- 10%
Nominal Event Duration Sensitivity 	200 nS
Typical Minimum Event Sensitivity Tolerance 	+/- 10%
Supply Voltage 	120VAC, 60Hz, 3 amps (unless otherwise specified)
Input Cables 	Standard: PVC ribbon cable, 105 °C max
Optional: Hi-temperature cable, 200 °C max
Dimensions 	6.5" H x 16.5" W x 12" D
Weight 	20 lbs
STD Event Detector Systems include: WinDatalog Software, test input cables 
(10 ft long, PVC insulated) single-ended, serial communication cable, 
complete instruction manual,
 </t>
  </si>
  <si>
    <t>79889</t>
  </si>
  <si>
    <t>Sanitas EG</t>
  </si>
  <si>
    <t xml:space="preserve">Multilevel </t>
  </si>
  <si>
    <t>as new</t>
  </si>
  <si>
    <t>LOCATED AT AVEZZANO ITALY
DEINSTALLED WAREHOUSED
CAN BE INSPECTED BY APPOINTMENT
IN GOOD WORKING CONDITION</t>
  </si>
  <si>
    <t>86303</t>
  </si>
  <si>
    <t>Sankei Giken</t>
  </si>
  <si>
    <t>TCW-12000 CV</t>
  </si>
  <si>
    <t>Process Module Chiller</t>
  </si>
  <si>
    <t xml:space="preserve">See attached photos for details
3 phase 200 V 50/60 Hz 18/20 KVA
</t>
  </si>
  <si>
    <t>69878</t>
  </si>
  <si>
    <t>SEIKO SEIKI</t>
  </si>
  <si>
    <t>STP 1000C</t>
  </si>
  <si>
    <t>TURBO PUMP TMP 100C 250 ISO-K/KF40</t>
  </si>
  <si>
    <t>VACUUM PUMP</t>
  </si>
  <si>
    <t>S/N 0000014025 LOCATED IN AVEZZANO, ITALY 67051 (NEAR ROME) USED
REQUIRES REFURBISHMENT AND CLEANING PRIOR TO USE.
CAN BE SOLD REFURBISHED AT EXTRA COST.
THE CONTROLLER AND THE CONTROL CABLE ARE ALSO AVAILABLE FOR PURCHASE IF 
REQUIRED.
AXCELIS PART NUMBER
3100353</t>
  </si>
  <si>
    <t>20268</t>
  </si>
  <si>
    <t>SEKISUI</t>
  </si>
  <si>
    <t>VANTEC SIGMA 200 K1</t>
  </si>
  <si>
    <t>Antistatic 200 MM Wafer shipping box</t>
  </si>
  <si>
    <t>12</t>
  </si>
  <si>
    <t>new unused</t>
  </si>
  <si>
    <t>-Designed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-either new unused or used once and cleaned and sealed. -see attached 
specification for technical details.
-packed on a pallet ready for shipment
-each pallet contains 90 boxes
-can be sold individually or by the pallet load
-TOTAL 9500 Boxes available</t>
  </si>
  <si>
    <t>54208</t>
  </si>
  <si>
    <t>Seminet</t>
  </si>
  <si>
    <t>Infinity SACS 251216-120-CE</t>
  </si>
  <si>
    <t xml:space="preserve">Semi-Automatic Carousel Boxed Reticle Stocker </t>
  </si>
  <si>
    <t xml:space="preserve">
De-installed, warehoused.
Can be inspected by appointment
Complete Includes all parts needed for operation.
Model 251216-120-CE vertical carousel stocker
Storage capacity: 352 pods
Software version: Pickpro 7
Operating system: Windows XP s/n 000248-002
See attached specification details and photos.
The manual and electrical diagrams as well as instructions for installing 
and operating the stocker are all available.</t>
  </si>
  <si>
    <t>84342</t>
  </si>
  <si>
    <t>Semitool</t>
  </si>
  <si>
    <t>ST-921R-AA</t>
  </si>
  <si>
    <t>Spin Rinse Dryer</t>
  </si>
  <si>
    <t xml:space="preserve">qty 2 available
Located in our Texas warehouse
No stand, parts tools, sold as-is
</t>
  </si>
  <si>
    <t>84351</t>
  </si>
  <si>
    <t>ST-240</t>
  </si>
  <si>
    <t xml:space="preserve">No Stand
Semitool  ST-240 SRD, with controller, powers up, seems to be working.
Sold as-is, unable to test further
Multiple Rotors available
</t>
  </si>
  <si>
    <t>84364</t>
  </si>
  <si>
    <t>PA7230M</t>
  </si>
  <si>
    <t xml:space="preserve">SRD Rotor </t>
  </si>
  <si>
    <t xml:space="preserve"> </t>
  </si>
  <si>
    <t xml:space="preserve">Semitool SRD Rotor
Used,good condition
PA7230M
 </t>
  </si>
  <si>
    <t>84365</t>
  </si>
  <si>
    <t>A72-20M</t>
  </si>
  <si>
    <t xml:space="preserve">Semitool SRD Rotor
Used,good condition
A72-20M
15364
515
3/8
 </t>
  </si>
  <si>
    <t>76610</t>
  </si>
  <si>
    <t>SHOWA</t>
  </si>
  <si>
    <t>341</t>
  </si>
  <si>
    <t>Laboratory Power Supply - 4 channel</t>
  </si>
  <si>
    <r>
      <rPr>
        <sz val="8"/>
        <rFont val="Arial"/>
      </rPr>
      <t>-Deinstalled, warehoused.
-In working condition
-See photos for details
-Available for immediate consignment
-Can be inspected by appointment
-Located in Avezzano 67051 Italy
Config: Output: 0~-6V 0.5A 0~+12V 2A 0~+/-20V 0.5A Number of Chambers: 
Process: Power supply Comments:
1.GENERAL INFORMATION
Tool ID 	PDE76
Serial Number 	112349
Vintage 	Unknown
OEM 	SHOWA ELECTRONICS
Model 	Model 341
Process 	QUAD OUTPUT POWER SUPPLY
Software Version 	Not specified
2.SAMPLE SPECIFICATION
Sample Size 	Not Specified
Sample Shape 	Not Specified
Cassette Port 	Not Specified
Wafer Cassette 	Not Specified
SMIF Interface 	Not Specified
3. SYSTEM CONFIGURATION(based on a catalog)
Spec. 	Power : 0</t>
    </r>
    <r>
      <rPr>
        <sz val="8"/>
        <rFont val="Noto Sans CJK SC"/>
        <family val="2"/>
      </rPr>
      <t>～</t>
    </r>
    <r>
      <rPr>
        <sz val="8"/>
        <rFont val="Arial"/>
      </rPr>
      <t>-6V 0.5A, 0</t>
    </r>
    <r>
      <rPr>
        <sz val="8"/>
        <rFont val="Noto Sans CJK SC"/>
        <family val="2"/>
      </rPr>
      <t>～</t>
    </r>
    <r>
      <rPr>
        <sz val="8"/>
        <rFont val="Arial"/>
      </rPr>
      <t>+12V 2A, 0</t>
    </r>
    <r>
      <rPr>
        <sz val="8"/>
        <rFont val="Noto Sans CJK SC"/>
        <family val="2"/>
      </rPr>
      <t>～</t>
    </r>
    <r>
      <rPr>
        <sz val="8"/>
        <rFont val="Arial"/>
      </rPr>
      <t xml:space="preserve">±20V 0.5A
Options
PDE76 Front Side 	  	 
PDE76 Back Side 	  	 
Serial Number 	  	 </t>
    </r>
  </si>
  <si>
    <t>76611</t>
  </si>
  <si>
    <t>SHOWA ELECTRONICS</t>
  </si>
  <si>
    <t>511-16</t>
  </si>
  <si>
    <t>REGURATED DC POWER SUPPLY</t>
  </si>
  <si>
    <t>laboratory</t>
  </si>
  <si>
    <t xml:space="preserve">-Deinstalled, warehoused.
-In working condition
-See photos for details
-Available for immediate consignment
-Can be inspected by appointment
-Located in Avezzano 67051 Italy
1.GENERAL INFORMATION
Tool ID 	PDE73
Serial Number 	112403
Vintage 	Unknown
OEM 	SHOWA ELECTRONICS
Model 	REGULATED DC POWER SUPPLY 511-16
Process 	REGULATED DC POWER SUPPLY
Software Version 	Not Specified
2.SAMPLE SPECIFICATION
Sample Size 	Not Specified
Sample Shape 	Not Specified
Cassette Port 	Not Specified
Wafer Cassette 	Not Specified
SMIF Interface 	Not Specified
3. SYSTEM CONFIGURATION(based on a catalog)
Spec. 	Ch : 4
Power : 0~16V Current : 9A
Options
PDE73 Front Side 	  	 
PDE73 Back Side 	  	 
Serial Number 	  	 </t>
  </si>
  <si>
    <t>87607</t>
  </si>
  <si>
    <t>SMC</t>
  </si>
  <si>
    <t>INR-341-59A</t>
  </si>
  <si>
    <t>DUAL CHILLER</t>
  </si>
  <si>
    <t xml:space="preserve">-DE-INSTALLED
-WAREHOUSED
-IN EXCELLENT CONDITION
-LOCATED IN AVEZZANO, ITALY
-SMC INR-341-59A (TOP 20degC~60degC / Btm -30degC~10degC )
-3 PHASE 200 V 50/69 HZ
-Please refer to the attached photos for details.
-The dimensions and weight of this item, on a wooden base, are as follows:-
Weight of Chiller = 470 KG
Dims: 116 cm (W) x 142 cm (D) x 176 cm (H).
The above dimensions include the dimensions of the wooden base.
</t>
  </si>
  <si>
    <t>89968</t>
  </si>
  <si>
    <t>INR-341-61A</t>
  </si>
  <si>
    <t>Triple Loop Chiller</t>
  </si>
  <si>
    <t>v = 3 phase 200 v 50/60 hz
a = 25 a
wt = 350 kg
dims: 72 cm x 110 cm x 176 cm (h)</t>
  </si>
  <si>
    <t>73208</t>
  </si>
  <si>
    <t>Solitec</t>
  </si>
  <si>
    <t>5110C</t>
  </si>
  <si>
    <t xml:space="preserve">Manually loading Photoresist Spin Coater </t>
  </si>
  <si>
    <t>3 to 9 inch</t>
  </si>
  <si>
    <t xml:space="preserve">- Model: 5110C
- Can process wafers up to 9 inches  in diameter.
- Control Panel has 5 potentiometers for speed setting with individual 
0-99.9s timers.
- Can be operated in Auto or Manual Operation.
- OEM Operational Manuals and drawings included
- 3" Vacuum Chuck included
- Located in Boerne, TX 78006 USA
- Made in the USA
Model 5110C
Single Chuck Coater
APPLICATIONS
    * Positive resist coatings on wafers, masks and substrates
    * Negative resist coating on wafers, masks and substrates
    * PMMA and E-Beam resist coating
    * Silicon, GaAs, InP and other semiconductor materials
    * Polyimide coatings on wafers, masks and substrates
    * Photosensitive polyimide coating
    * Multi-layer resists
FEATURES
    * Single chuck for wafers, masks or substrates
    * Solitec proprietary diaphragm type dispense pump
    * 100A, 3 sigma, full radius uniformity across a wafer
    * Selectable process functions
    * Downflow exhaust system for backsplash control
    * N2 motor purge and interlock
    * Vacuum interlock on wafer chuck
    * Optional auto solvent dispense for HMDS
    * 5 gallon drain bucket with exhaust
    * Closed loop servo speed control for tight process control
    * 1,000 to 40,000 rpm/sec acceleration
    * High uptime, easy maintenance design
    * Polypropelene waste container
    * Digital tachometer with direct optical encoder
    * t 10 rpm spin speed control
    * Solvent dispense before coating (optional)
    * N2 blow-off (optional)
    * One wafer chuck and loading paddle included
 PRODUCT DESCRIPTION
 The 5110C is a manual load/unload spinner with automatic resist
 dispensing, spin timing and a 2-speed spread control. The system dispenses
 a selected amount of resist at low spin speed. A high-speed spin stretches
 the resist to its final thickness. The quantity of resist dispensed,
 spindle speeds, dwell and spin times are all variable and can be selected
 in ad­vance. This allows the user to achieve predictable results, time and
 time again. An exhaust fan is mounted under the process bowl to allow
 continuous exhaust flow around the process area. A side mounted belt drive
 motor with N2 purge, keeps solvents away from all moving parts. The
 Solitec diaphragm pump allows for accurate dispense volumes every time,
 and the adjustable teflon valve guarantees accurate and repeatable
 suckback.
SYSTEM SPECIFICATIONS
Wafer Handling
  Manual with loading paddle to center wafer
Solvent Dispense
  Pressurized tank required
Substrate Sizes (Max.)
  9" round, 6" square, 9" diagonal rectangular
Tachometer
  Digital readout from optical encoder
  10 rpm resolution
Acceleration
  Variable from 1,000 to 40,000 rpm/sec
Process Control
  Digital timers with manual programming
  Relay logic
Time
  Variable from 1 to 999 seconds in 1 second increments
Resist Dispense
  Automatic Teflon diaphragm pump with precise dispense
  adjustment; 0.5 to 38 mlt1%; viscosity 4 to 10,000
  centistokes; separate drawback adjustment
Speed Control
  Closed loop servo with t10 rpm speed control
  Adjustable from 200 to 10,000 rpm
  Digital reference on spin and spread speeds
Standard Process Sequence
  Resist coat (static or dynamic)
  Spread
  Spin
  SYSTEM CONTROL PANEL
  1. Digital Tachometer
  2. Power ON/OFF
  3. Vacuum ON/OFF
  4. Start
  5. Emergency Stop
  6. Motor Purge Interlock
  7. Vacuum Interlock
  8. Resist Select
  9. Dispense AUTO/OFF
  10. Spindle Acceleration
  11. Solvent (optional)
  12. Nitrogen (optional)
  13. Resist Dispense
  14. Spread
  15. Spin
  16. Cycle Select
  17. Spindle Speed
  18. Digital Timers
  FACILITIES AND INSTALLATION SPECIFICATIONS
  Flexible
  Facilities    Tubing O.D.    5110C
  Nitrogen  SCFM at 60 PSI    1/4"      20
  Vacuum Inches HG .20CFM    1/4"    20"
  Power Volts    115V
  Amps    8 Amp
  Process Exhaust
  SCFM at .5" of water    4.0"    80
  Cabinet Exhaust
  SCFM at .5" of water    4.0"    100
  Shipping Weight     Approx. 250 lbs.
  PROCESS OPTIONS   
  Option B - P/N 5110C-2
  Option A - P/N 5110C-1 N2 Spin    Solvent Dispense
  Resist dispense    (Tank required)
  Spread speed spin Final high speed spin    Spin dry (No N2)
      Resist dispense
      Spread speed spin
      Final high speed spin
  Option C - P/N 5110C-3
  Solvent dispense (tank required) N2 Spin
  Resist dispense
  Spread speed spin Final high speed spin
  EQUIPMENT OPTIONS
  -Extra Resist Pumps  P/N 0967
  Note: The 5110C can have up to total of 4 dispenses Example: You can have
  4 resist dispenses w/no N2 blow or solvent dispenses or 2 resist
  dispenses and 1 solvent and 1 N2 blow.
  -3 gallon stainless steel tanks with metal sheathed teflon supply lines
  for solvents
  P/N 0066 For HMDS, and Xylene with Viton seals P/N 0070 For N-Butyl
  Acetate, Acetone, EGMEA and Alcohols with EPR seals. See page 67 for
  chemical compatability table.
  -Extra loading Paddle
  -Spares Kit  P/N 001525
  -Pre-pump filter for positive or negative resist  P/N 0255
  -Additional vacuum chucks
  -Small volume, disposable cartridge dispense system for multiple dispense
  applications
 </t>
  </si>
  <si>
    <t>83505</t>
  </si>
  <si>
    <t>SORENSEN</t>
  </si>
  <si>
    <t>220 VOLTS</t>
  </si>
  <si>
    <t>POWER SUPPLY</t>
  </si>
  <si>
    <t>Avezzano.italy</t>
  </si>
  <si>
    <t>102623</t>
  </si>
  <si>
    <t>SPTS</t>
  </si>
  <si>
    <t>Omega 201</t>
  </si>
  <si>
    <t>Plasma Dry etcher</t>
  </si>
  <si>
    <t>SPTS Omega 2001 Dry etcher.
Has been partially stripped for spares. See attached photos for details.
Gases used:Ar, BCl3, Cl2, HBr, He, N2, O2, SF6
Located at our warehouse in Boerne, TX 78006 USA</t>
  </si>
  <si>
    <t>71904</t>
  </si>
  <si>
    <t>ST Automation</t>
  </si>
  <si>
    <t>test head</t>
  </si>
  <si>
    <t>test head for Eprom U 1835</t>
  </si>
  <si>
    <t>SDI OWNED, Make an offer, Avail Jan 2014, test head for Eprom U 1835</t>
  </si>
  <si>
    <t>71908</t>
  </si>
  <si>
    <t>PTM1</t>
  </si>
  <si>
    <t>Flash Memory Tester</t>
  </si>
  <si>
    <t>SDI OWNED, Make an offer, Avail Jan 2014</t>
  </si>
  <si>
    <t>71910</t>
  </si>
  <si>
    <t>MT32SX</t>
  </si>
  <si>
    <t>Flash Memory Test System for 256 MB memory testing</t>
  </si>
  <si>
    <t>A complete and fully functional ST Automation manufactured Flash Memory 
Testing System, equipped for 256 MB EPROM/flash memory testing,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User Interface consists of:-
-Computer rack with ICP RACK-210w/ace841aps industrial PC
-Operating system installed on the PC: Microsoft Windows XP Professional
-Tester software: ST Micro EATS V 2.9.0.11
-3COM network switch
-ST Micro AL281 Main Power Supply Unit, including qty 3 Mi.El Micropower 
3000W/48VDC/66A PSUs
5. Grill and separaters 177 cm x 157 cm x 215 cm, 2,500 kg
-The system is complete and includes all the system manuals, software etc., 
necessary for operation, and is located at our warehouse in Avezzano (AQ) 
67051 Italy.</t>
  </si>
  <si>
    <t>78133</t>
  </si>
  <si>
    <t>QT200</t>
  </si>
  <si>
    <t xml:space="preserve">Test System </t>
  </si>
  <si>
    <t>LTX Test Head Included.
-Deinstalled, warehoused.
-In working condition
-See photos for details
-Available for immediate consignment
-Can be inspected by appointment
-Located in Avezzano 67051 Italy
-Includes PC running Windows NT Workstation Embedded, qty 8 units of ST 
Micro PNLQT2 EPR1616-Card Unit
Each PNLQT2 EPR1616 Card Unit contains the following boards:-
-2 x single board computers running Windows NT
-S4766
-CS328ed2
-CNTT6
-CS337
-MLAT6</t>
  </si>
  <si>
    <t>78137</t>
  </si>
  <si>
    <t xml:space="preserve">Tester System with monitor </t>
  </si>
  <si>
    <t>EPR 16  3 BAIE
Teste VERDI
SN: 5631000
EWS AGRATE
Codice QT 85
Status: Running
Center AG0404
-Deinstalled, warehoused.
-In working condition
-See photos for details
-Available for immediate consignment
-Can be inspected by appointment
-Located in Avezzano 67051 Italy</t>
  </si>
  <si>
    <t>78138</t>
  </si>
  <si>
    <t>R.S.V.</t>
  </si>
  <si>
    <t xml:space="preserve">ST Memory Test System Electronic Automation </t>
  </si>
  <si>
    <t>ST Memory Test System
Electronic Automation – Agrate
Ce marked
Mode: R.S.V.
SN: 3624
Vintage: 07-04
Corse Y 1600  Z 450
V. 220 Hz 50/60 Kw 2
 -Deinstalled, warehoused.
-In working condition
-See photos for details
-Available for immediate consignment
-Can be inspected by appointment
-Located in Avezzano 67051 Italy</t>
  </si>
  <si>
    <t>80177</t>
  </si>
  <si>
    <t xml:space="preserve">Automated Tester System with monitor </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</si>
  <si>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20 CM X 240 CM, WEIGHT 1200 KG
</t>
  </si>
  <si>
    <t>80178</t>
  </si>
  <si>
    <t>80179</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</si>
  <si>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250 CM X 250 CM, WEIGHT 2000 KG
</t>
  </si>
  <si>
    <t>80180</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</si>
  <si>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230 CM X 250 CM, WEIGHT 1800 KG
</t>
  </si>
  <si>
    <t>80181</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</si>
  <si>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147 CM X 132 CM X 243  CM, WEIGHT 1200 KG
</t>
  </si>
  <si>
    <t>80182</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</si>
  <si>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160 CM X 250 CM, WEIGHT 1100 KG
</t>
  </si>
  <si>
    <t>80183</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</si>
  <si>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140 CM X 160 CM X 250 CM, WEIGHT 800 KG
</t>
  </si>
  <si>
    <t>80184</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</si>
  <si>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160 CM X 250 CM, WEIGHT 1200 KG
</t>
  </si>
  <si>
    <t>86281</t>
  </si>
  <si>
    <t>QT200 (spares)</t>
  </si>
  <si>
    <t>boards from qt 200 test system - see attached list</t>
  </si>
  <si>
    <t>Spare Parts</t>
  </si>
  <si>
    <t xml:space="preserve">MONITOR SAMSUNG: WEIGHT:  KG. 9,5 DIMENSION: 47,5 X 22 X 46 (H)
SCHEDE CON LISTA: WEIGHT: KG.4,5 DIMENSION: 62 X 40 X 4 (H) FOR EACH. ARE 
32 PIECES
TASTIERA MOUSE E CAVI: WEIGHT: KG.1,5 FOR ALL
DIMENSION : 47 X 16 X 3,5 (H) only tastiera
</t>
  </si>
  <si>
    <t>95233</t>
  </si>
  <si>
    <t>MT 32 SX</t>
  </si>
  <si>
    <t>Fully Automated Memory Test System for BIST and NAND Memories</t>
  </si>
  <si>
    <t>Manufacturer: ST Automation
Model: MT 32 SX
Description: Fully Automated Memory Test System for BIST and NAND Memories
Vintage: Dec 2005
This custom-built flash memory test system consists of a Test head 
robotised manipulator, a Sytrama MTM 32 V01, and the Tester, which is 
mounted in a box, placed on the manipulator and then positioned above the 
prober.
Description of Sytrama Test Head Manipulator: ST Test Head Manipulator QT 
124
Electronic Automation – Agrate
Automazione Flessible Robotica
Model: MTM 32 V01
220 Volt
Year: Dec 2005
SN: 3889
Code: EMan MTM32 V01
Equipment Summarizing Chart
Norminal Voltage: Vn=220V
Frequesncy f=50/60 Hz
Installed 0,8 KW
Power Supply 220V MonoPhase+Earth
Test Head QT124 dims. 1,97x1,78x1,97h
The Boards in the test head are as follows:-
GM
E3
AR-23
AH-20
AG-19
AA-25
R15
AB-26
AB-18
AQ-32
AE-27
F4
AL-30
AM-21
C9
M-13
15
N-14
P7
AP-31
AN-22
S16
A-129
L6
AS24
Q8
MC-17
AF-28
B2
H-12
D-10
A1
Parts included in test head boards include:-
ST Micro Adaxys Test Head for MT32SX
Power Supply: MI.EL Micropower S5216 ed. 2
48Vdc PCB Mounted Power Supply Module
ST Micro Adaxys S5256 Ed. 1 MT32 Test-Head
ST Micro S5254ED1 Interface Jig for BIST and NAND Memories
Please refer to the attached photos for details.
Located at the warehouse of SDI_Fabsurplus at Via Nobel, 46A Avezzano 67051 
Italy.
Can be power on by request.</t>
  </si>
  <si>
    <t>Via Nobel, 46A, Avezzano 67051 Italy</t>
  </si>
  <si>
    <t>99969</t>
  </si>
  <si>
    <t>3 Bay flash memory testing system, with Intest test head
EPR 16  3 BAIE
Teste VERDI
EWS AGRATE
Codice QT 108
Status: Running
Center AG0404
-Deinstalled, warehoused.
-In working condition
-See photos for details
-Available for immediate consignment
-Can be inspected by appointment
-Located in Avezzano 67051 Italy
CRATED DIMS: 150 CM X 20 CM X 240 CM, WEIGHT 1200 KG</t>
  </si>
  <si>
    <t>101848</t>
  </si>
  <si>
    <t>Automated Flash Memory Testing System</t>
  </si>
  <si>
    <t>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t>
  </si>
  <si>
    <t>102494</t>
  </si>
  <si>
    <t>Automated Flash Memory Testing System FOR TESTING 256 MB MEMORY</t>
  </si>
  <si>
    <t>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
-This system was only installed, but never actually used., so it is in 
"like New" condition.</t>
  </si>
  <si>
    <t>79584</t>
  </si>
  <si>
    <t>STS (SPTS)</t>
  </si>
  <si>
    <t>320 PC</t>
  </si>
  <si>
    <t>Reactive Ion Etcher</t>
  </si>
  <si>
    <t>-Deinstalled, warehoused.
-In working condition
-See photos for details
-Available for immediate consignment
-Can be inspected by appointment
-Located in Avezzano 67051 Italy.
-Can be inspected by appointment
-Available  for pick-up: June 2016
-Manual loading
-includes PC control system
-includes manuals
-includes Leybold mechanical pump
-includes Leybold turbo pump
-Leybold turbo pump controller type: Turbotronix NT 151 / 361
-Cathode diameter: 30 cm
-Cathode area: 706.5 cm2
-RF forward power range: 10 to 600 watts
-Chamber max pressure: 500 mtorr
-Substrate sizes: 2 to 8 inch and small fragments
-Number of gas lines available: 8
Reactive Ion Etching is a technique which is used to selectively etch thin 
films in micro-electronic devices. It used both physical and chemical 
etching. An appropriate gas mixture needs to be selected to obtain the best 
process results.
Etch rates can be adjusted by changing the electrode bias, RF power, 
chamber pressure and the gas flow rates. RIE can provide highly anisotropic 
surfaces.
With the STS 320PC, recipes can be changed easily to allow the processing 
of new materials.
Shipping information:
Dimensions: 800 mm x 800 mm x 1200 mm (h) weight 400 KG</t>
  </si>
  <si>
    <t>33413</t>
  </si>
  <si>
    <t>SYNAX</t>
  </si>
  <si>
    <t>SX3100</t>
  </si>
  <si>
    <t>Handler Ambient/Hot</t>
  </si>
  <si>
    <t>Location: Our warehouse, Boerne, TX
Tool is in good condition and has been repaired to working condition and 
audited
Tool Config:
SX3100 Ambient/Hot Temp. Handler with contact site:Single/Dual/Quad/Octal 
Mode
Full Auto. Input Tray Stacker (300mm)
Full Auto. Empty Tray Elevator (270mm)
6 Category Sort Bin in Output
3 Full Auto. Tray Elevator (270mm)
3 Single Tray
Contact Site: Single/Dual/Quad/Octal Mode
Tray Mechanical Chuck
Contact Layout (Y 57mm and 60mm) Type
ChangeKit and 8ch CCU (X-40mm, Y-57mm) :208 QFN 28X28
Ionizer
TTL/GPIB (Synax Std) Interface Unit
X-Y Pitch Adjustable Transfer
Additional Contact Pitch Block – 8ch (X-40mm, Y-60mm)</t>
  </si>
  <si>
    <t>33414</t>
  </si>
  <si>
    <t>Handler</t>
  </si>
  <si>
    <t>SX3100 Ambient/Hot Temp. Handler
Full Auto. Input Tray Stacker (300mm)
Full Auto. Empty Tray Elevator (270mm)
6 Category Sort Bin in Output
3 Full Auto. Tray Elevator (270mm)
3 Single Tray
Contact Site: Single/Dual/Quad/Octal Mode
Tray Mechanical Chuck
Contact Layout (Y 57mm and 60mm) Type
PHOTOS REPRESENTATIVE OF THIS TOOL, SAME AS 33413
Crated, in warehouse and ready to sell!
Location: Boerne, TX 78006.</t>
  </si>
  <si>
    <t>79888</t>
  </si>
  <si>
    <t>System General</t>
  </si>
  <si>
    <t>T9600</t>
  </si>
  <si>
    <t>Universal Device  Programmer</t>
  </si>
  <si>
    <t xml:space="preserve">System General T9600 Universal Device Programmer with EPD (Extended Pin 
Driver) Adapter.
Once called "The World’s fastest universal device programmer", it supports 
EPROM, EEPROM, Flash EPROM, Micro-controller, CPLD, CMOS PLD, FPGA, 
Anti-fuse and other devices.
It powers up and the USB hub is recognised by a PC. We have no sockets so 
are unable to test it further. Because of this, it is sold as-is, 
officially "for parts or not working" even though it may work fine, may be 
faulty but repairable or may be shot - we just don't know. It is in good 
cosmetic condition, with some scuffs, scratches, sticker residue or magic 
marker traces. No power cord (standard IEC) or USB cable is included.
Dims: 23 x 20 x 19 weight 2 kg
Location: Avezzano (AQ) 67051 Italy.
</t>
  </si>
  <si>
    <t>78136</t>
  </si>
  <si>
    <t>Sytrama</t>
  </si>
  <si>
    <t>MTM 32 V01</t>
  </si>
  <si>
    <t>ST Test Head Manipulator QT 124</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</si>
  <si>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-Deinstalled, warehoused.
-In working condition
-See photos for details
-Available for immediate consignment
-Can be inspected by appointment
-Located in Avezzano 67051 Italy</t>
  </si>
  <si>
    <t>80089</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</si>
  <si>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1,97x1,78x1,97h
weight: 300 Kg.
-Deinstalled, warehoused.
-In working condition
-See photos for details
-Available for immediate consignment
-Can be inspected by appointment
-Located in Avezzano 67051 Italy
 </t>
  </si>
  <si>
    <t>76613</t>
  </si>
  <si>
    <t>Tektronix</t>
  </si>
  <si>
    <t>TDS694C</t>
  </si>
  <si>
    <t>Digital 3 GHz real-time oscilloscope</t>
  </si>
  <si>
    <t>Tektronix TDS694C
Product number: 071-0473-00
Opts:  HD,  Hard disk drive
Opts: 1M Extend record length from 30,000 samples standard
 Tektronix TDS694C - 3GHz/4Ch/10GS/s/30K, Digital Storage 
OscilloscopeTektronix TDS694C - Digital Storage
S/N B011726
CE MARKED
POWERS UP (SEE PHOTOS)
Includes:
Tektronix P6248 Differential Probe 1.7 GHz Bandwidth - QTY 2
Tektronix P6339A 500 MHz Buffered Passive Probe - Qty 4
-Various small parts
-A complete set of manuals in English
-TDS694C Programmer manual p/n 06-3060-00
-Deinstalled, warehoused.
-In working condition
-See photos for details
-Available for immediate consignment
-Can be inspected by appointment
-Located in Avezzano 67051 Italy</t>
  </si>
  <si>
    <t>79590</t>
  </si>
  <si>
    <t>TDS 544A</t>
  </si>
  <si>
    <t>Color 4 channel digitizing oscilloscope</t>
  </si>
  <si>
    <t xml:space="preserve">-In Italy
-CE marked
-In operational condition
-see photo for details
-500 MHz
1GS/s
Shipping Information:
Dimensions: 500 mm x 300 mm x 400 mm weight 10 KG
-Deinstalled, warehoused.
-In working condition
-See photos for details
-Available for immediate consignment
-Can be inspected by appointment
-Located in Avezzano 67051 Italy
</t>
  </si>
  <si>
    <t>79597</t>
  </si>
  <si>
    <t>PS 280</t>
  </si>
  <si>
    <t>DC Power supply</t>
  </si>
  <si>
    <t>The PS280 DC power supply is a multifunction bench top or portable 
instrument. It is a regulated power supply that provides fixed 5 V output 
for powering logic circuits and two variable outputs for a wide range of 
test and experimental uses.
-Deinstalled, warehoused.
-In working condition
-See photos for details
-Available for immediate consignment
-Can be inspected by appointment
-Located in Avezzano 67051 Italy
    * Triple Output
    * One Fixed 5 V, 3 A Supply
    * Two Variable Outputs, 0 to 30 V, 2 A
    * Digital LED Output Indicator
    * Variable Current Limiting
    * Selectable Independent Tracking Mode
    * Dual Tracking, Variable 0 to 30 V, 2.0 A</t>
  </si>
  <si>
    <t>79599</t>
  </si>
  <si>
    <t>11801C</t>
  </si>
  <si>
    <t>Digital Sampling Oscilloscope</t>
  </si>
  <si>
    <t>-deinstalled and warehoused.
-Located in Avezzano (AQ) 67051 Italy
-Can be inspected by appointment
-Includes qty 1 SD 24 TDR Sampling head. Includes maintenance manual. 
Includes operation manual.
The 11801C Digital Sampling Oscilloscope offers the widest range of 
on-board measurement and waveform processing capabilities of any 
multi-Gigahertz scope. With excellent measurement repeatability, 
exceptional vertical resolution, and fast display update rate, the 11801C 
is a powerful measurement tool for semiconductor testing, TDR 
characterization of circuit boards, IC packages and cables, and high-speed 
digital data communications.
    * DC To 50-Ghz Bandwidth
    * 7-ps Rise Time
    * Eight Channels, Expandable to 136 (with SM-11 multichannel units)
    * High Resolution and Measurement Repeatability
    * 10-Femtosecond Sampling Interval (0.01 ps)
    * Modular Architecture
    * Dual-Timebase Allows Multiple Windows
    * FFT
    * Predefined Telecom Masks
    * True Dual-Step Differential TDR
    * Fully Automatic Jitter and Noise Measurements
    * Automatic Statistical Measurements, Histograms, and Mask Testing
    * Automatic Pulse Measurements with Statistics
    * Comprehensive Waveform Processing
    * Complete Programmability for ATE Applications
    * Color Display with Color Grading</t>
  </si>
  <si>
    <t>79601</t>
  </si>
  <si>
    <t>2432A</t>
  </si>
  <si>
    <t>Digital Oscilloscope, 2 channel, with GPIB</t>
  </si>
  <si>
    <t>-250 MS/s
-GPIB
-Deinstalled, warehoused.
-In working condition
-See photos for details
-Available for immediate consignment
-Can be inspected by appointment
-Located in Avezzano 67051 Italy
DC to 300MHz bandwidth
2 channels
250 MSa/s sampling rate
1024-points record length per channel
2ns glitch capture
Extensive triggering capabilities
Direct printer / plotter output
Built-in automatic measurements
CRT display
Includes the following probes: TEK P6134C 10X 1.5M
TEK P6136 10X 1. M QTY 2
The scope has the following options: 09, 22
dims: 40 cm x 57 cm x 30 cm weight 5 kg</t>
  </si>
  <si>
    <t>2181</t>
  </si>
  <si>
    <t>TEL TOKYO ELECTRON</t>
  </si>
  <si>
    <t>TE 5480</t>
  </si>
  <si>
    <t>Nitride Plasma Reactive Ion Etch</t>
  </si>
  <si>
    <t>Tokyo Electron
TE-5480
Nitride etcher
s/n 4K2279
Deinstalled: 25-Nov-1998
Vintage: 21-dec-1992
Components included:
1.Mainframe.
Configured for dual loading of 6 inch cassettes.
Singel nitride fitted process chamber
MFC Configuration:-
STEC 4400MC N2 200 sccm
STEC 4400MC O2 100 sccm
STEC 4400MC SF6 200 sccm
STEC 4400MC He 1 slm
STEC 4400MC CF4 200 sccm
STEC 4400MC CHF3 200 sccm
TYLAN PV104C He 20 slm
Daihen Dauma 10SA with Daihen UIM-1-T1 display unit
TYLAN PC73 HeLIUM BACK PRESSURE MONITOR
2.Electronics rack
3.Turbo pump. Seiko Seki MG-STPH600C-T52A
4.Pump controller rack with Seiko Seki MG-STPH600C-T54 turbo pump 
controller, 208V 3 Phase 12 KVA 190kg total power consumption.
6.Chamber backing pump Edwards CDP80 with Edwards gate valve model GVI 100M
7.Power supply Transformer, I/P 208VAC 3 PH O/P 200VAC 5A dimensions 31cm x 
41cm x 42 cm (Height).
8. Chiller SMC Model INR-341-61A Triple Chiller
Voltage= 200 3 phase 50/60 Hz 25A 350 kg dimensions 72 cm x 92 cm x 175 cm 
(height).
-Deinstalled, warehoused.
-In working condition
-See photos for details
-Available for immediate consignment
-Can be inspected by appointment
-Located in Avezzano 67051 Italy</t>
  </si>
  <si>
    <t>21064</t>
  </si>
  <si>
    <t>MB2 730 HT HT</t>
  </si>
  <si>
    <t>CVD SYSTEM, 2 CHAMBER WSi Process</t>
  </si>
  <si>
    <t>CAN BE OFFERED "AS IS" OR OPERATIONAL TO OEM SPECIFICATIONS Condition: very 
clean and completely decontaminated. No acid or corrosion is present. 
Current status: in the warehouse, in plastic wrapping. Can be inspected by 
appointment. The tool was maintained, upgraded and serviced throughout it's 
life by the OEM.
Location: Avezzano, Italy
Serial number: MCJ084
Model: MB2 730 HT HT
Vintage: Apr 1997
DE-INSTALL DATE: FEB 2008
System was running production until shut down   
In elect rack: 2x Ebara TMP controller (306W), CVD Utility controller
SECS/GEM: YES
CE MARK: YES  
Main Frame MBB730 (2 x Wsix Deposition chambers)   
Maintenance Table   
UI-Rack   
Additional breaker box   
MBB-730 Main Power Distribution   
Power Rack   
Edwards dual GRC, D150 qty 2       
Box with cable/Process kit/manuals   
Gases:  
N2 (Ox) 4lmin
N2 (Red) 125l/min
Ar 1000 sccm
WF6  10sccm   
ClF3 1000sccm   
DCS  1000sccm     
Other utilities:-
Voltage 208V +/- 10% 60Hz 70 KVA
Water 5Kgf/cm2 max
Water flow 20 l/min
Water temp 15-25 celcius
Exhaust volume 2.1 m3/min
Air 5.7 =/- 0.3 Kgf/cm3 220 l/min
Earth class 3 GND islotaed
Weight 2300 kg
room temp 20-25 c, humidility 40-55%</t>
  </si>
  <si>
    <t>21270</t>
  </si>
  <si>
    <t>MB2 730HT</t>
  </si>
  <si>
    <t>CVD SYSTEM, 3 CHAMBER WSi Process</t>
  </si>
  <si>
    <t xml:space="preserve">SN MC1068
LOCATION: AVEZZANO, ITALY
Model: TEL MB2 730HT
System was running production until shut down  
Manufacturered:
Turned of: Nov 2007
De-installed: Dec 2007
Maintenance by : TEL
secs/gem: yes
CE Mark: yes
SW Version UI V4.8HL
In elect rack: 3x Ebara TMP controller (306W), labelled for PM RH TMP, PM 
LH TMP, T-M TMP; CVD Utility controller   
Main Frame MBB730 (3 chambers)   
Maintenance Table   
UI-Rack   
Additional breaker box   
MBB-730 Main Power Distribution   
Power Rack   
Gases:
N2 (ox) 4 l/min
N2 (red) 125 l/min 
Ar 1500 sccm
WF6 15 sccm   
ClF3 1500 sccm   
DCS 1500 sccm  </t>
  </si>
  <si>
    <t>54232</t>
  </si>
  <si>
    <t>Teradyne</t>
  </si>
  <si>
    <t>J994</t>
  </si>
  <si>
    <t>Memory Tester</t>
  </si>
  <si>
    <t>Qty 1 available. Configured  with 2 x test heads were used with TSK APM 90A 
probers Pin count 144 I/O, 640 Address/Clock Single Patgen Max freq. 60MHz 
Max Freq. Multiplexed 120MHz Edges Per I/O Pin 6 Timing Generator Per Pin 
X&amp;Y Address Lines 16X &amp; 16Y Timing Accuracy +/- 500ps Parallel Testing Up 
to 32 Devices Fail Vector Memory 256 deep (I/O pins only) Fail Vector 
Memory bits 3 bits per I/O pin PMU Per System 1 PPMU Per Pin (I/O pins 
only) DPS 32 Drivers 128 per head Supplier stated they run diags before 
switching them off: all passed. The systems are in very good conditions, as 
per pictures attached. With a Sun 4/370 as PC The systems are complete. 
POWER SUPPLIES LISTING INCLUDED WITH TERADYNE J994S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4 405-158-00 405-156-00 
405-157-00 405-096-00 405-158-00 405-156-00 405-157-00 405-097-00 
405-158-00 405-156-00 405-157-00 405-097-00 405-096-00 405-157-00 
405-156-00 405-158-00 405-158-00 405-158-00 405-156-00 405-156-00 
405-157-00 405-157-00 405-096-00 405-097-00 405-158-00 405-096-00 
405-156-00 405-157-00 405-157-00 405-156-00 405-097-00 405-158-00 
405-158-00 405-158-00 405-156-00 405-156-00 405-157-00 405-157-00 
405-096-00 405-097-00 405-158-00 405-096-00 405-156-00 405-157-00 
405-157-00 405-156-00 405-097-00 405-158-00
-Deinstalled, warehoused.
-In working condition
-See photos for details
-Available for immediate consignment
-Can be inspected by appointment
-Located in Avezzano 67051 Italy</t>
  </si>
  <si>
    <t>78361</t>
  </si>
  <si>
    <t>J971SP (Spares)</t>
  </si>
  <si>
    <t>Boards from VLSI test system</t>
  </si>
  <si>
    <t xml:space="preserve">The items which are available are all the boards from the system,.
The mainframe of the system has been scrapped.
Date: 2-24-97
De-installed, warehoused, located in Boerne, TX 78006 USA
Board config:-
Position 	  	Board Part number 	 
10 	  	950-561-04/A 	 
  	  	60620 9547 	 
11 	  	950572-04/A 	 
  	  	61219 9345 	 
12 	  	950-572-04/A 	 
  	  	02919 9949 	 
13 	  	950-569-03/A 	 
  	  	61419 9314 	 
14 	  	950-569-03/A 	 
  	  	61419 9314 	 
15 	  	Blank 	 
16 	  	Blank 	 
17 	  	950-566-01/A 	 
  	  	70620 9448 	 
18 	  	950-566-01/A 	 
  	  	60520 9448 	 
19 	  	950-558-00/A 	 
  	  	64620 9509 	 
20 	  	950-569-03/A 	 
  	  	61419 9314 	 
21 	  	950-569-03/A 	 
  	  	61419 	 
22 	  	Blank 	 
23 	  	Blank 	 
24 	  	950-562-00/A 	 
  	  	75019 9226 	 
25 	  	950-560-00/A 	 
  	  	93610 9918 	 
26 	  	950-562-00/A 	 
  	  	61220 9226 	 
27 	  	950-556-01/A 	 
  	  	80419 9422 	 
28 	  	950-681-00/A 	 
  	  	74920 9319 	 
29 	  	Blank 	 
30 	  	950-777-01/- 	 
  	  	6500L 	 
31 	  	950-662-02/A 	 
  	  	60619 9341 	 
32 	  	950-662-02/A 	 
  	  	60719 9341 	 
33 	  	Blank 	 
34 	  	Blank 	 
35 	  	953-03-01/- 	 
  	  	72021 9720 	 
36 	  	Blank 	 
37 	  	Blank 	 
38 	  	Blank 	 
39 	  	Blank 	 
40 	  	950-540-00/A 	 
  	  	53420 9506 	 
41 	  	950-542-00/- 	 
  	  	30420 9208 	 
42 	  	Blank 	 
43 	  	950-220-02/A 	 
  	  	42419 9251 	 
44 	  	Blank 	 
45 	  	Blank 	 
46 	  	Blank 	 
47 	  	Blank 	 
48 	  	Blank 	 
49 	  	Blank 	 
80 	  	950-421-01/A 	 
  	  	72019 9517 	 
81 	  	950-217-04/B 	 
  	  	61820 9536 	 
82 	  	Blank 	 
83 	  	Blank 	 
84 	  	Blank 	 
85 	  	Blank 	 
86 	  	Blank 	 
87 	  	Blank 	 
88 	  	950-574-01/A 	 
  	  	71620 9541 	 
89 	  	950-568-00/A 	 
  	  	73419 9710 	 
90 	  	950-421-01/A 	 
  	  	61819 9517 	 
91 	  	Blank 	 
92 	  	950-713-001 	 
  	  	82220 9702 	 
93 	  	Blank 	 
94 	  	950-687-01/D 	 
  	  	9752 	 
95 	  	Blank 	 
96 	  	Blank 	 
97 	  	950-212-03/B 	 
  	  	5519 9328 	 
98 	  	Blank 	 
99 	  	Blank 	 </t>
  </si>
  <si>
    <t>87615</t>
  </si>
  <si>
    <t>United Detector Technology, Inc.</t>
  </si>
  <si>
    <t>40X</t>
  </si>
  <si>
    <t>Laser Power Meter</t>
  </si>
  <si>
    <t xml:space="preserve">Warehoused
-Location: Avezzano (AQ) , 67051, Italy
Packaged weight and dimensions:-
18 cm x 20 cm x 24 cm 9h), weight 1.7 kg
</t>
  </si>
  <si>
    <t>12F, AVEZZANO</t>
  </si>
  <si>
    <t>84082</t>
  </si>
  <si>
    <t>Varian</t>
  </si>
  <si>
    <t>Turbo-V 250 MacroTorr</t>
  </si>
  <si>
    <t>Turbo Pump DN ISO 100 Type</t>
  </si>
  <si>
    <t>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</si>
  <si>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Avezzano, 67051, Italy</t>
  </si>
  <si>
    <t>92468</t>
  </si>
  <si>
    <t>E11040440 Rev 7</t>
  </si>
  <si>
    <t>Secondary workstation for implanter</t>
  </si>
  <si>
    <t>-The remote PC cart for a Varian implanter
-It is mssing the PC
-Parts included:
-Trolley P/N E11040440 Rev 7
-HP Deskjet 560C Printer Varian P/N E20000085
-Varain p/n E20000053</t>
  </si>
  <si>
    <t>95409</t>
  </si>
  <si>
    <t>15619</t>
  </si>
  <si>
    <t>VERTEQ</t>
  </si>
  <si>
    <t>FLUOROCARBON RD4500 CLASSIC</t>
  </si>
  <si>
    <t>SRD</t>
  </si>
  <si>
    <t>2</t>
  </si>
  <si>
    <t>100 mm</t>
  </si>
  <si>
    <t>CAN BE OFFERED "AS IS" OR OPERATIONAL TO OEM SPECIFICATIONS WAFER SIZE- 4" 
OR 100mm POWER- 110V, 60 Hz SEPARATE VOLTAGE TRANSFORMER FROM 220 V TO 110 
V IS INCLUDED MANUAL-TECHNICAL MANUAL: RD4500 CLASSIC RINSER DRYER. 
OPTIONS- RESISTIVITY M4515, M4510 BOWL WASH M4520 STATIC ELIMINATOR M4530 
CLEANCOIL M4540 . SYSTEM USED FOR- UNIT IS USED FOR SPIN DRYING OF 
PHOTORESIST COATED WAFERS AFTER ACID DIPS.
-Deinstalled, warehoused.
-In working condition
-See photos for details
-Available for immediate consignment
-Can be inspected by appointment
-Located in Avezzano 67051 Italy</t>
  </si>
  <si>
    <t>A1  avezzano, Italy</t>
  </si>
  <si>
    <t>79594</t>
  </si>
  <si>
    <t>Vision Engineering</t>
  </si>
  <si>
    <t>Dynascope</t>
  </si>
  <si>
    <t>Inspection Microscope</t>
  </si>
  <si>
    <t>-In Italy
-CE marked
Shipping Information:
Dimensions: 500 mm x 300 mm x 400 mm weight 20 KG
-Deinstalled, warehoused.
-In working condition
-See photos for details
-Available for immediate consignment
-Can be inspected by appointment
-Located in Avezzano 67051 Italy</t>
  </si>
  <si>
    <t>80238</t>
  </si>
  <si>
    <t>Weiss</t>
  </si>
  <si>
    <t>TS130</t>
  </si>
  <si>
    <t>Thermal shock testing chamber</t>
  </si>
  <si>
    <t xml:space="preserve">-Removed from service in 2014
-Warehoused
-Located in Italy
-Can be inspected by appointment
-Can be sold 'as is' or refurbished with buy-off.
Shipping information:
-Weight 950 kg
-External dimensions: 2990 mm x 1820 mm x 1155 mm
s/n 224/17903
CE marked
Number of hours on the hour meter: 5,884,431 hours
Product Features:-
The temperature shock test chamber is made of two internal chambers 
arranged one on top of the other, with an automatic lifting basket.
The frame is made from corrosion-resistant galvanised sheet steel and is 
finished in RAL 5000 blue and RAL 9002 white grey.
Insulation-mineral wool-located between the internal and external casing.
The chambers are made in vapour-tight stainless steel.
Air volume changes caused by temperature variations during the test cycles 
are compensated for by means of a integrated expansion device.
The test basket is transported from the cold chamber to the hot chamber by 
an  electric motor coupled to a mechanical drive.
The vertical opening ergonomic sliding door of the hot chamber saves space 
in front of the chamber.
The window in the door allows optimal observation of the test basket.
Why Thermal shock testing ?
Thermal shock testing simulates the effects of temperature change on 
electronic systems.
International standards and test specifications used in the automotive, 
aerospace and electronics industries define how electronic systems must 
perform during certain give temperatures changes.
The tests aim to find out if sudden temperature changes will influence the 
long-term reliability of a product and if the product will operate safely.
Failures in parts and workmanship can be induced during Environmental 
Stress Screening (ESS) tests.
How the tests are carried out
The testing system is constructed with one hot and one cold chamber, 
independently temperature controlled, one on top of the other.
Quick temperature changes are simulated by moving the samples from one 
chamber to another.
A smooth air flow in the chambers is achieved using axial fans to blow the 
air over the heater or the chiller element.
Table of test methods:-
Test method 	Upper temperature 	Lower temperature 	Number
of temperature
  	°C 	Dwell time (h) 	Δ
(°C) 	°C 	Dwell time (h) 	Δ
(°C)
DIN-IEC 68-2-14 Na 1987 edition 	+40 . . . +220 	0.5 . . . 3 	3 % 	–10 . . 
. –65 	0.5 . . . 3 	8 % 	5
MIL-STD 202F/107G 3/84 edition 	+85 . . . +200 	0.25 . . . 8 	±0 	–55 . . . 
–65 	0.25 . . . 8 	0/–5 	5 / 25 / 50 / 100
MIL-STD 750C method 1051.5
4/92 edition 	+85 . . . +200 	10 mins 	±15/0 	–55 . . . –65 	10 mins 	
±0/–10 	20
MIL-STD 810F method 503.4
3/98 edition 	upon agreement
MIL-STD 883G method 1010.8
conditions A, B, C, [D, F]* 02/06 edition 	+85 . . . +200 	min.10 mins upon 
specimen reach. setpoint 	±15/0 	–55 . . . –65 	min.10 mins upon specimen 
reach. setpoint 	0/–10 	at least 10
MIL-STD 331B Test 113.1/C7
3/97 edition 	+71 	&gt;4 	  	–54 	&gt;4 	  	3
DEF 5011 4/71 edition 	+70 . . . +200 	1 	±3 	–25 . . . –65 	1 	±3 	10
DEF 133 dry 8/71 edition 	+55 	3 	±2 	–40 	3 	±3 	dry by agreement
Technical specifications of the test chamber:-
Model 	TS 130
Test basket volume 	approx. 130 l
Test basket dimensions Height
Width Depth 	approx. 430 mm
approx. 500 mm
approx. 600 mm
External dimensions Height
Width
Width inclusive of door hinge Depth without door
Depth with removable door Depth of notebook swivel 	approx. 1,990 mm
approx. 1,820 mm
approx. 1,850 mm
approx. 900 mm
approx. 1,155 mm
approx. 170 mm
Window in the sliding door Height
Width 	approx. 450 mm
approx. 500 mm
Temp. range (refer to working range) Hot chamber
Cold chamber 	approx. +60 . . . +220 °C
approx. –10 . . . –80 °C
Temperature constancy, in time 	approx. ±1 K
Changeover time 	approx. 10 secs
Max. specimen weight 	approx. 20 kg
Temperature change of 10 kg ICs in 	15 mins
Electrical connection 	3/N/PE AC 400 V ±10 % 50 Hz
CEE 32A connector
Max. power consumption 	approx. 28 A
Connected load 	approx. 14 kW
Paint finish 	RAL 5000 (blue) / RAL 9002 (grey)
Sound pressure level free field 1 m distance from front of unit 	approx. 61 
dB (A)
Weight 	approx. 950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</si>
</sst>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0.00\ [$USD]"/>
    <numFmt numFmtId="165" formatCode="dd\.mm\.yyyy"/>
    <numFmt numFmtId="166" formatCode="[$$-409]#,##0.00;[Red]\-[$$-409]#,##0.00"/>
  </numFmts>
  <fonts count="4">
    <font>
      <sz val="10"/>
      <name val="Arial"/>
    </font>
    <font>
      <b/>
      <sz val="8"/>
      <name val="Arial"/>
    </font>
    <font>
      <sz val="8"/>
      <name val="Arial"/>
    </font>
    <font>
      <sz val="8"/>
      <name val="Noto Sans CJK SC"/>
      <family val="2"/>
    </font>
  </fonts>
  <fills count="4">
    <fill>
      <patternFill patternType="none"/>
    </fill>
    <fill>
      <patternFill patternType="gray125"/>
    </fill>
    <fill>
      <patternFill patternType="solid">
        <fgColor indexed="55"/>
        <bgColor indexed="23"/>
      </patternFill>
    </fill>
    <fill>
      <patternFill patternType="solid">
        <fgColor indexed="22"/>
        <bgColor indexed="31"/>
      </patternFill>
    </fill>
  </fills>
  <borders count="2">
    <border>
      <left/>
      <right/>
      <top/>
      <bottom/>
      <diagonal/>
    </border>
    <border>
      <left/>
      <right/>
      <top/>
      <bottom style="dashed">
        <color indexed="8"/>
      </bottom>
      <diagonal/>
    </border>
  </borders>
  <cellStyleXfs count="1">
    <xf numFmtId="0" fontId="0" fillId="0" borderId="0"/>
  </cellStyleXfs>
  <cellXfs count="11">
    <xf numFmtId="0" fontId="0" fillId="0" borderId="0" xfId="0"/>
    <xf numFmtId="49" fontId="1" fillId="2" borderId="1" xfId="0" applyNumberFormat="1" applyFont="1" applyFill="1" applyBorder="1"/>
    <xf numFmtId="164" fontId="1" fillId="2" borderId="1" xfId="0" applyNumberFormat="1" applyFont="1" applyFill="1" applyBorder="1"/>
    <xf numFmtId="49" fontId="2" fillId="3" borderId="0" xfId="0" applyNumberFormat="1" applyFont="1" applyFill="1" applyBorder="1"/>
    <xf numFmtId="165" fontId="2" fillId="3" borderId="0" xfId="0" applyNumberFormat="1" applyFont="1" applyFill="1" applyBorder="1"/>
    <xf numFmtId="166" fontId="2" fillId="3" borderId="0" xfId="0" applyNumberFormat="1" applyFont="1" applyFill="1" applyBorder="1"/>
    <xf numFmtId="49" fontId="2" fillId="3" borderId="0" xfId="0" applyNumberFormat="1" applyFont="1" applyFill="1" applyBorder="1" applyAlignment="1">
      <alignment wrapText="1"/>
    </xf>
    <xf numFmtId="49" fontId="2" fillId="0" borderId="0" xfId="0" applyNumberFormat="1" applyFont="1" applyFill="1" applyBorder="1"/>
    <xf numFmtId="165" fontId="2" fillId="0" borderId="0" xfId="0" applyNumberFormat="1" applyFont="1" applyFill="1" applyBorder="1"/>
    <xf numFmtId="166" fontId="2" fillId="0" borderId="0" xfId="0" applyNumberFormat="1" applyFont="1" applyFill="1" applyBorder="1"/>
    <xf numFmtId="49" fontId="2" fillId="0" borderId="0"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536"/>
  <sheetViews>
    <sheetView tabSelected="1" zoomScaleNormal="100" workbookViewId="0">
      <selection activeCell="K188" sqref="K188"/>
    </sheetView>
  </sheetViews>
  <sheetFormatPr defaultColWidth="9" defaultRowHeight="14.25" customHeight="1"/>
  <cols>
    <col min="1" max="2" width="9" customWidth="1"/>
    <col min="3" max="3" width="18" customWidth="1"/>
    <col min="4" max="4" width="14.6328125" customWidth="1"/>
    <col min="5" max="5" width="33.7265625" customWidth="1"/>
    <col min="6" max="6" width="3.90625" customWidth="1"/>
    <col min="7" max="9" width="9" customWidth="1"/>
    <col min="10" max="10" width="8.7265625" customWidth="1"/>
    <col min="11" max="11" width="13.08984375" customWidth="1"/>
    <col min="12" max="12" width="16.453125" customWidth="1"/>
  </cols>
  <sheetData>
    <row r="1" spans="1:12" ht="14.25" customHeight="1">
      <c r="A1" s="1" t="s">
        <v>0</v>
      </c>
      <c r="B1" s="1" t="s">
        <v>1</v>
      </c>
      <c r="C1" s="1" t="s">
        <v>2</v>
      </c>
      <c r="D1" s="1" t="s">
        <v>3</v>
      </c>
      <c r="E1" s="1" t="s">
        <v>4</v>
      </c>
      <c r="F1" s="1" t="s">
        <v>5</v>
      </c>
      <c r="G1" s="1" t="s">
        <v>6</v>
      </c>
      <c r="H1" s="1" t="s">
        <v>7</v>
      </c>
      <c r="I1" s="1" t="s">
        <v>8</v>
      </c>
      <c r="J1" s="2" t="s">
        <v>9</v>
      </c>
      <c r="K1" s="1" t="s">
        <v>10</v>
      </c>
      <c r="L1" s="1" t="s">
        <v>11</v>
      </c>
    </row>
    <row r="2" spans="1:12" ht="14.25" customHeight="1">
      <c r="A2" s="3" t="str">
        <f>HYPERLINK("https://www.fabsurplus.com/sdi_catalog/salesItemDetails.do?id=54859")</f>
        <v>https://www.fabsurplus.com/sdi_catalog/salesItemDetails.do?id=54859</v>
      </c>
      <c r="B2" s="3" t="s">
        <v>12</v>
      </c>
      <c r="C2" s="3" t="s">
        <v>13</v>
      </c>
      <c r="D2" s="3" t="s">
        <v>14</v>
      </c>
      <c r="E2" s="3" t="s">
        <v>15</v>
      </c>
      <c r="F2" s="3" t="s">
        <v>16</v>
      </c>
      <c r="G2" s="3" t="s">
        <v>17</v>
      </c>
      <c r="H2" s="3" t="s">
        <v>18</v>
      </c>
      <c r="I2" s="4">
        <v>38687</v>
      </c>
      <c r="J2" s="5">
        <v>300000</v>
      </c>
      <c r="K2" s="6" t="s">
        <v>19</v>
      </c>
      <c r="L2" s="3" t="s">
        <v>20</v>
      </c>
    </row>
    <row r="3" spans="1:12" ht="14.25" customHeight="1">
      <c r="A3" s="7" t="str">
        <f>HYPERLINK("https://www.fabsurplus.com/sdi_catalog/salesItemDetails.do?id=98785")</f>
        <v>https://www.fabsurplus.com/sdi_catalog/salesItemDetails.do?id=98785</v>
      </c>
      <c r="B3" s="7" t="s">
        <v>21</v>
      </c>
      <c r="C3" s="7" t="s">
        <v>22</v>
      </c>
      <c r="D3" s="7" t="s">
        <v>14</v>
      </c>
      <c r="E3" s="7" t="s">
        <v>23</v>
      </c>
      <c r="F3" s="7" t="s">
        <v>16</v>
      </c>
      <c r="G3" s="7" t="s">
        <v>24</v>
      </c>
      <c r="H3" s="7" t="s">
        <v>25</v>
      </c>
      <c r="I3" s="8">
        <v>39600</v>
      </c>
      <c r="J3" s="9">
        <v>150000</v>
      </c>
      <c r="K3" s="10" t="s">
        <v>26</v>
      </c>
      <c r="L3" s="7" t="s">
        <v>27</v>
      </c>
    </row>
    <row r="4" spans="1:12" ht="14.25" customHeight="1">
      <c r="A4" s="3" t="str">
        <f>HYPERLINK("https://www.fabsurplus.com/sdi_catalog/salesItemDetails.do?id=54226")</f>
        <v>https://www.fabsurplus.com/sdi_catalog/salesItemDetails.do?id=54226</v>
      </c>
      <c r="B4" s="3" t="s">
        <v>28</v>
      </c>
      <c r="C4" s="3" t="s">
        <v>29</v>
      </c>
      <c r="D4" s="3" t="s">
        <v>30</v>
      </c>
      <c r="E4" s="3" t="s">
        <v>31</v>
      </c>
      <c r="F4" s="3" t="s">
        <v>32</v>
      </c>
      <c r="G4" s="3" t="s">
        <v>33</v>
      </c>
      <c r="H4" s="3" t="s">
        <v>25</v>
      </c>
      <c r="I4" s="4">
        <v>36312</v>
      </c>
      <c r="J4" s="5">
        <v>5000</v>
      </c>
      <c r="K4" s="6" t="s">
        <v>34</v>
      </c>
      <c r="L4" s="3" t="s">
        <v>27</v>
      </c>
    </row>
    <row r="5" spans="1:12" ht="14.25" customHeight="1">
      <c r="A5" s="7" t="str">
        <f>HYPERLINK("https://www.fabsurplus.com/sdi_catalog/salesItemDetails.do?id=95398")</f>
        <v>https://www.fabsurplus.com/sdi_catalog/salesItemDetails.do?id=95398</v>
      </c>
      <c r="B5" s="7" t="s">
        <v>35</v>
      </c>
      <c r="C5" s="7" t="s">
        <v>29</v>
      </c>
      <c r="D5" s="7" t="s">
        <v>30</v>
      </c>
      <c r="E5" s="7" t="s">
        <v>31</v>
      </c>
      <c r="F5" s="7" t="s">
        <v>16</v>
      </c>
      <c r="G5" s="7" t="s">
        <v>33</v>
      </c>
      <c r="H5" s="7" t="s">
        <v>25</v>
      </c>
      <c r="I5" s="8">
        <v>36312</v>
      </c>
      <c r="J5" s="9">
        <v>5000</v>
      </c>
      <c r="K5" s="10" t="s">
        <v>34</v>
      </c>
      <c r="L5" s="7" t="s">
        <v>27</v>
      </c>
    </row>
    <row r="6" spans="1:12" ht="14.25" customHeight="1">
      <c r="A6" s="3" t="str">
        <f>HYPERLINK("https://www.fabsurplus.com/sdi_catalog/salesItemDetails.do?id=95399")</f>
        <v>https://www.fabsurplus.com/sdi_catalog/salesItemDetails.do?id=95399</v>
      </c>
      <c r="B6" s="3" t="s">
        <v>36</v>
      </c>
      <c r="C6" s="3" t="s">
        <v>29</v>
      </c>
      <c r="D6" s="3" t="s">
        <v>30</v>
      </c>
      <c r="E6" s="3" t="s">
        <v>31</v>
      </c>
      <c r="F6" s="3" t="s">
        <v>16</v>
      </c>
      <c r="G6" s="3" t="s">
        <v>33</v>
      </c>
      <c r="H6" s="3" t="s">
        <v>25</v>
      </c>
      <c r="I6" s="4">
        <v>36312</v>
      </c>
      <c r="J6" s="5">
        <v>5000</v>
      </c>
      <c r="K6" s="6" t="s">
        <v>34</v>
      </c>
      <c r="L6" s="3" t="s">
        <v>27</v>
      </c>
    </row>
    <row r="7" spans="1:12" ht="14.25" customHeight="1">
      <c r="A7" s="7" t="str">
        <f>HYPERLINK("https://www.fabsurplus.com/sdi_catalog/salesItemDetails.do?id=95400")</f>
        <v>https://www.fabsurplus.com/sdi_catalog/salesItemDetails.do?id=95400</v>
      </c>
      <c r="B7" s="7" t="s">
        <v>37</v>
      </c>
      <c r="C7" s="7" t="s">
        <v>29</v>
      </c>
      <c r="D7" s="7" t="s">
        <v>30</v>
      </c>
      <c r="E7" s="7" t="s">
        <v>31</v>
      </c>
      <c r="F7" s="7" t="s">
        <v>16</v>
      </c>
      <c r="G7" s="7" t="s">
        <v>33</v>
      </c>
      <c r="H7" s="7" t="s">
        <v>25</v>
      </c>
      <c r="I7" s="8">
        <v>36312</v>
      </c>
      <c r="J7" s="9">
        <v>5000</v>
      </c>
      <c r="K7" s="10" t="s">
        <v>34</v>
      </c>
      <c r="L7" s="7" t="s">
        <v>27</v>
      </c>
    </row>
    <row r="8" spans="1:12" ht="14.25" customHeight="1">
      <c r="A8" s="3" t="str">
        <f>HYPERLINK("https://www.fabsurplus.com/sdi_catalog/salesItemDetails.do?id=95401")</f>
        <v>https://www.fabsurplus.com/sdi_catalog/salesItemDetails.do?id=95401</v>
      </c>
      <c r="B8" s="3" t="s">
        <v>38</v>
      </c>
      <c r="C8" s="3" t="s">
        <v>29</v>
      </c>
      <c r="D8" s="3" t="s">
        <v>30</v>
      </c>
      <c r="E8" s="3" t="s">
        <v>31</v>
      </c>
      <c r="F8" s="3" t="s">
        <v>16</v>
      </c>
      <c r="G8" s="3" t="s">
        <v>33</v>
      </c>
      <c r="H8" s="3" t="s">
        <v>25</v>
      </c>
      <c r="I8" s="4">
        <v>36312</v>
      </c>
      <c r="J8" s="5">
        <v>5000</v>
      </c>
      <c r="K8" s="6" t="s">
        <v>34</v>
      </c>
      <c r="L8" s="3" t="s">
        <v>27</v>
      </c>
    </row>
    <row r="9" spans="1:12" ht="14.25" customHeight="1">
      <c r="A9" s="7" t="str">
        <f>HYPERLINK("https://www.fabsurplus.com/sdi_catalog/salesItemDetails.do?id=95402")</f>
        <v>https://www.fabsurplus.com/sdi_catalog/salesItemDetails.do?id=95402</v>
      </c>
      <c r="B9" s="7" t="s">
        <v>39</v>
      </c>
      <c r="C9" s="7" t="s">
        <v>29</v>
      </c>
      <c r="D9" s="7" t="s">
        <v>30</v>
      </c>
      <c r="E9" s="7" t="s">
        <v>31</v>
      </c>
      <c r="F9" s="7" t="s">
        <v>16</v>
      </c>
      <c r="G9" s="7" t="s">
        <v>33</v>
      </c>
      <c r="H9" s="7" t="s">
        <v>25</v>
      </c>
      <c r="I9" s="8">
        <v>36312</v>
      </c>
      <c r="J9" s="9">
        <v>5000</v>
      </c>
      <c r="K9" s="10" t="s">
        <v>34</v>
      </c>
      <c r="L9" s="7" t="s">
        <v>27</v>
      </c>
    </row>
    <row r="10" spans="1:12" ht="14.25" customHeight="1">
      <c r="A10" s="3" t="str">
        <f>HYPERLINK("https://www.fabsurplus.com/sdi_catalog/salesItemDetails.do?id=95403")</f>
        <v>https://www.fabsurplus.com/sdi_catalog/salesItemDetails.do?id=95403</v>
      </c>
      <c r="B10" s="3" t="s">
        <v>40</v>
      </c>
      <c r="C10" s="3" t="s">
        <v>29</v>
      </c>
      <c r="D10" s="3" t="s">
        <v>30</v>
      </c>
      <c r="E10" s="3" t="s">
        <v>31</v>
      </c>
      <c r="F10" s="3" t="s">
        <v>16</v>
      </c>
      <c r="G10" s="3" t="s">
        <v>33</v>
      </c>
      <c r="H10" s="3" t="s">
        <v>25</v>
      </c>
      <c r="I10" s="4">
        <v>36312</v>
      </c>
      <c r="J10" s="5">
        <v>5000</v>
      </c>
      <c r="K10" s="6" t="s">
        <v>34</v>
      </c>
      <c r="L10" s="3" t="s">
        <v>27</v>
      </c>
    </row>
    <row r="11" spans="1:12" ht="14.25" customHeight="1">
      <c r="A11" s="7" t="str">
        <f>HYPERLINK("https://www.fabsurplus.com/sdi_catalog/salesItemDetails.do?id=76604")</f>
        <v>https://www.fabsurplus.com/sdi_catalog/salesItemDetails.do?id=76604</v>
      </c>
      <c r="B11" s="7" t="s">
        <v>41</v>
      </c>
      <c r="C11" s="7" t="s">
        <v>42</v>
      </c>
      <c r="D11" s="7" t="s">
        <v>43</v>
      </c>
      <c r="E11" s="7" t="s">
        <v>44</v>
      </c>
      <c r="F11" s="7" t="s">
        <v>16</v>
      </c>
      <c r="G11" s="7" t="s">
        <v>45</v>
      </c>
      <c r="H11" s="7" t="s">
        <v>18</v>
      </c>
      <c r="I11" s="7"/>
      <c r="J11" s="9">
        <v>200</v>
      </c>
      <c r="K11" s="10" t="s">
        <v>46</v>
      </c>
      <c r="L11" s="7" t="s">
        <v>27</v>
      </c>
    </row>
    <row r="12" spans="1:12" ht="14.25" customHeight="1">
      <c r="A12" s="3" t="str">
        <f>HYPERLINK("https://www.fabsurplus.com/sdi_catalog/salesItemDetails.do?id=78639")</f>
        <v>https://www.fabsurplus.com/sdi_catalog/salesItemDetails.do?id=78639</v>
      </c>
      <c r="B12" s="3" t="s">
        <v>47</v>
      </c>
      <c r="C12" s="3" t="s">
        <v>48</v>
      </c>
      <c r="D12" s="3" t="s">
        <v>49</v>
      </c>
      <c r="E12" s="3" t="s">
        <v>50</v>
      </c>
      <c r="F12" s="3" t="s">
        <v>16</v>
      </c>
      <c r="G12" s="3" t="s">
        <v>51</v>
      </c>
      <c r="H12" s="3" t="s">
        <v>25</v>
      </c>
      <c r="I12" s="4">
        <v>35765</v>
      </c>
      <c r="J12" s="5">
        <v>25000</v>
      </c>
      <c r="K12" s="6" t="s">
        <v>52</v>
      </c>
      <c r="L12" s="3" t="s">
        <v>53</v>
      </c>
    </row>
    <row r="13" spans="1:12" ht="14.25" customHeight="1">
      <c r="A13" s="7" t="str">
        <f>HYPERLINK("https://www.fabsurplus.com/sdi_catalog/salesItemDetails.do?id=87652")</f>
        <v>https://www.fabsurplus.com/sdi_catalog/salesItemDetails.do?id=87652</v>
      </c>
      <c r="B13" s="7" t="s">
        <v>54</v>
      </c>
      <c r="C13" s="7" t="s">
        <v>48</v>
      </c>
      <c r="D13" s="7" t="s">
        <v>55</v>
      </c>
      <c r="E13" s="7" t="s">
        <v>56</v>
      </c>
      <c r="F13" s="7" t="s">
        <v>16</v>
      </c>
      <c r="G13" s="7" t="s">
        <v>57</v>
      </c>
      <c r="H13" s="7" t="s">
        <v>18</v>
      </c>
      <c r="I13" s="7"/>
      <c r="J13" s="9">
        <v>25000</v>
      </c>
      <c r="K13" s="10" t="s">
        <v>58</v>
      </c>
      <c r="L13" s="7" t="s">
        <v>27</v>
      </c>
    </row>
    <row r="14" spans="1:12" ht="14.25" customHeight="1">
      <c r="A14" s="3" t="str">
        <f>HYPERLINK("https://www.fabsurplus.com/sdi_catalog/salesItemDetails.do?id=89909")</f>
        <v>https://www.fabsurplus.com/sdi_catalog/salesItemDetails.do?id=89909</v>
      </c>
      <c r="B14" s="3" t="s">
        <v>59</v>
      </c>
      <c r="C14" s="3" t="s">
        <v>48</v>
      </c>
      <c r="D14" s="3" t="s">
        <v>60</v>
      </c>
      <c r="E14" s="3" t="s">
        <v>61</v>
      </c>
      <c r="F14" s="3" t="s">
        <v>16</v>
      </c>
      <c r="G14" s="3" t="s">
        <v>62</v>
      </c>
      <c r="H14" s="3" t="s">
        <v>18</v>
      </c>
      <c r="I14" s="4">
        <v>38504</v>
      </c>
      <c r="J14" s="5">
        <v>2000</v>
      </c>
      <c r="K14" s="6" t="s">
        <v>63</v>
      </c>
      <c r="L14" s="3" t="s">
        <v>64</v>
      </c>
    </row>
    <row r="15" spans="1:12" ht="14.25" customHeight="1">
      <c r="A15" s="7" t="str">
        <f>HYPERLINK("https://www.fabsurplus.com/sdi_catalog/salesItemDetails.do?id=92009")</f>
        <v>https://www.fabsurplus.com/sdi_catalog/salesItemDetails.do?id=92009</v>
      </c>
      <c r="B15" s="7" t="s">
        <v>65</v>
      </c>
      <c r="C15" s="7" t="s">
        <v>48</v>
      </c>
      <c r="D15" s="7" t="s">
        <v>66</v>
      </c>
      <c r="E15" s="7" t="s">
        <v>67</v>
      </c>
      <c r="F15" s="7" t="s">
        <v>68</v>
      </c>
      <c r="G15" s="7" t="s">
        <v>69</v>
      </c>
      <c r="H15" s="7" t="s">
        <v>18</v>
      </c>
      <c r="I15" s="7"/>
      <c r="J15" s="9">
        <v>8000</v>
      </c>
      <c r="K15" s="10" t="s">
        <v>70</v>
      </c>
      <c r="L15" s="7" t="s">
        <v>71</v>
      </c>
    </row>
    <row r="16" spans="1:12" ht="14.25" customHeight="1">
      <c r="A16" s="3" t="str">
        <f>HYPERLINK("https://www.fabsurplus.com/sdi_catalog/salesItemDetails.do?id=79588")</f>
        <v>https://www.fabsurplus.com/sdi_catalog/salesItemDetails.do?id=79588</v>
      </c>
      <c r="B16" s="3" t="s">
        <v>72</v>
      </c>
      <c r="C16" s="3" t="s">
        <v>73</v>
      </c>
      <c r="D16" s="3" t="s">
        <v>74</v>
      </c>
      <c r="E16" s="3" t="s">
        <v>75</v>
      </c>
      <c r="F16" s="3" t="s">
        <v>16</v>
      </c>
      <c r="G16" s="3" t="s">
        <v>76</v>
      </c>
      <c r="H16" s="3" t="s">
        <v>18</v>
      </c>
      <c r="I16" s="4">
        <v>39356</v>
      </c>
      <c r="J16" s="5">
        <v>500</v>
      </c>
      <c r="K16" s="6" t="s">
        <v>77</v>
      </c>
      <c r="L16" s="3" t="s">
        <v>27</v>
      </c>
    </row>
    <row r="17" spans="1:12" ht="14.25" customHeight="1">
      <c r="A17" s="7" t="str">
        <f>HYPERLINK("https://www.fabsurplus.com/sdi_catalog/salesItemDetails.do?id=79589")</f>
        <v>https://www.fabsurplus.com/sdi_catalog/salesItemDetails.do?id=79589</v>
      </c>
      <c r="B17" s="7" t="s">
        <v>78</v>
      </c>
      <c r="C17" s="7" t="s">
        <v>73</v>
      </c>
      <c r="D17" s="7" t="s">
        <v>74</v>
      </c>
      <c r="E17" s="7" t="s">
        <v>75</v>
      </c>
      <c r="F17" s="7" t="s">
        <v>16</v>
      </c>
      <c r="G17" s="7" t="s">
        <v>76</v>
      </c>
      <c r="H17" s="7" t="s">
        <v>18</v>
      </c>
      <c r="I17" s="8">
        <v>39722</v>
      </c>
      <c r="J17" s="9">
        <v>500</v>
      </c>
      <c r="K17" s="10" t="s">
        <v>79</v>
      </c>
      <c r="L17" s="7" t="s">
        <v>27</v>
      </c>
    </row>
    <row r="18" spans="1:12" ht="14.25" customHeight="1">
      <c r="A18" s="3" t="str">
        <f>HYPERLINK("https://www.fabsurplus.com/sdi_catalog/salesItemDetails.do?id=18868")</f>
        <v>https://www.fabsurplus.com/sdi_catalog/salesItemDetails.do?id=18868</v>
      </c>
      <c r="B18" s="3" t="s">
        <v>80</v>
      </c>
      <c r="C18" s="3" t="s">
        <v>81</v>
      </c>
      <c r="D18" s="3" t="s">
        <v>82</v>
      </c>
      <c r="E18" s="3" t="s">
        <v>83</v>
      </c>
      <c r="F18" s="3" t="s">
        <v>16</v>
      </c>
      <c r="G18" s="3" t="s">
        <v>84</v>
      </c>
      <c r="H18" s="3" t="s">
        <v>25</v>
      </c>
      <c r="I18" s="3"/>
      <c r="J18" s="5">
        <v>100</v>
      </c>
      <c r="K18" s="6" t="s">
        <v>85</v>
      </c>
      <c r="L18" s="3" t="s">
        <v>86</v>
      </c>
    </row>
    <row r="19" spans="1:12" ht="14.25" customHeight="1">
      <c r="A19" s="7" t="str">
        <f>HYPERLINK("https://www.fabsurplus.com/sdi_catalog/salesItemDetails.do?id=10544")</f>
        <v>https://www.fabsurplus.com/sdi_catalog/salesItemDetails.do?id=10544</v>
      </c>
      <c r="B19" s="7" t="s">
        <v>87</v>
      </c>
      <c r="C19" s="7" t="s">
        <v>81</v>
      </c>
      <c r="D19" s="7" t="s">
        <v>88</v>
      </c>
      <c r="E19" s="7" t="s">
        <v>89</v>
      </c>
      <c r="F19" s="7" t="s">
        <v>16</v>
      </c>
      <c r="G19" s="7" t="s">
        <v>51</v>
      </c>
      <c r="H19" s="7" t="s">
        <v>18</v>
      </c>
      <c r="I19" s="7"/>
      <c r="J19" s="9">
        <v>200</v>
      </c>
      <c r="K19" s="10" t="s">
        <v>90</v>
      </c>
      <c r="L19" s="7" t="s">
        <v>64</v>
      </c>
    </row>
    <row r="20" spans="1:12" ht="14.25" customHeight="1">
      <c r="A20" s="3" t="str">
        <f>HYPERLINK("https://www.fabsurplus.com/sdi_catalog/salesItemDetails.do?id=18869")</f>
        <v>https://www.fabsurplus.com/sdi_catalog/salesItemDetails.do?id=18869</v>
      </c>
      <c r="B20" s="3" t="s">
        <v>91</v>
      </c>
      <c r="C20" s="3" t="s">
        <v>81</v>
      </c>
      <c r="D20" s="3" t="s">
        <v>92</v>
      </c>
      <c r="E20" s="3" t="s">
        <v>93</v>
      </c>
      <c r="F20" s="3" t="s">
        <v>16</v>
      </c>
      <c r="G20" s="3" t="s">
        <v>84</v>
      </c>
      <c r="H20" s="3" t="s">
        <v>25</v>
      </c>
      <c r="I20" s="3"/>
      <c r="J20" s="5">
        <v>300</v>
      </c>
      <c r="K20" s="3" t="s">
        <v>94</v>
      </c>
      <c r="L20" s="3" t="s">
        <v>86</v>
      </c>
    </row>
    <row r="21" spans="1:12" ht="14.25" customHeight="1">
      <c r="A21" s="7" t="str">
        <f>HYPERLINK("https://www.fabsurplus.com/sdi_catalog/salesItemDetails.do?id=76605")</f>
        <v>https://www.fabsurplus.com/sdi_catalog/salesItemDetails.do?id=76605</v>
      </c>
      <c r="B21" s="7" t="s">
        <v>95</v>
      </c>
      <c r="C21" s="7" t="s">
        <v>81</v>
      </c>
      <c r="D21" s="7" t="s">
        <v>96</v>
      </c>
      <c r="E21" s="7" t="s">
        <v>97</v>
      </c>
      <c r="F21" s="7" t="s">
        <v>16</v>
      </c>
      <c r="G21" s="7" t="s">
        <v>51</v>
      </c>
      <c r="H21" s="7" t="s">
        <v>18</v>
      </c>
      <c r="I21" s="8">
        <v>37043</v>
      </c>
      <c r="J21" s="9">
        <v>4000</v>
      </c>
      <c r="K21" s="10" t="s">
        <v>98</v>
      </c>
      <c r="L21" s="7" t="s">
        <v>99</v>
      </c>
    </row>
    <row r="22" spans="1:12" ht="14.25" customHeight="1">
      <c r="A22" s="3" t="str">
        <f>HYPERLINK("https://www.fabsurplus.com/sdi_catalog/salesItemDetails.do?id=87651")</f>
        <v>https://www.fabsurplus.com/sdi_catalog/salesItemDetails.do?id=87651</v>
      </c>
      <c r="B22" s="3" t="s">
        <v>100</v>
      </c>
      <c r="C22" s="3" t="s">
        <v>81</v>
      </c>
      <c r="D22" s="3" t="s">
        <v>101</v>
      </c>
      <c r="E22" s="3" t="s">
        <v>102</v>
      </c>
      <c r="F22" s="3" t="s">
        <v>16</v>
      </c>
      <c r="G22" s="3" t="s">
        <v>57</v>
      </c>
      <c r="H22" s="3" t="s">
        <v>25</v>
      </c>
      <c r="I22" s="4">
        <v>39600</v>
      </c>
      <c r="J22" s="5">
        <v>25000</v>
      </c>
      <c r="K22" s="6" t="s">
        <v>103</v>
      </c>
      <c r="L22" s="3" t="s">
        <v>64</v>
      </c>
    </row>
    <row r="23" spans="1:12" ht="14.25" customHeight="1">
      <c r="A23" s="7" t="str">
        <f>HYPERLINK("https://www.fabsurplus.com/sdi_catalog/salesItemDetails.do?id=98706")</f>
        <v>https://www.fabsurplus.com/sdi_catalog/salesItemDetails.do?id=98706</v>
      </c>
      <c r="B23" s="7" t="s">
        <v>104</v>
      </c>
      <c r="C23" s="7" t="s">
        <v>105</v>
      </c>
      <c r="D23" s="7" t="s">
        <v>106</v>
      </c>
      <c r="E23" s="7" t="s">
        <v>107</v>
      </c>
      <c r="F23" s="7" t="s">
        <v>16</v>
      </c>
      <c r="G23" s="7" t="s">
        <v>108</v>
      </c>
      <c r="H23" s="7" t="s">
        <v>109</v>
      </c>
      <c r="I23" s="8">
        <v>39600</v>
      </c>
      <c r="J23" s="9">
        <v>2500</v>
      </c>
      <c r="K23" s="7" t="s">
        <v>110</v>
      </c>
      <c r="L23" s="7" t="s">
        <v>27</v>
      </c>
    </row>
    <row r="24" spans="1:12" ht="14.25" customHeight="1">
      <c r="A24" s="3" t="str">
        <f>HYPERLINK("https://www.fabsurplus.com/sdi_catalog/salesItemDetails.do?id=2669")</f>
        <v>https://www.fabsurplus.com/sdi_catalog/salesItemDetails.do?id=2669</v>
      </c>
      <c r="B24" s="3" t="s">
        <v>111</v>
      </c>
      <c r="C24" s="3" t="s">
        <v>112</v>
      </c>
      <c r="D24" s="3" t="s">
        <v>113</v>
      </c>
      <c r="E24" s="3" t="s">
        <v>114</v>
      </c>
      <c r="F24" s="3" t="s">
        <v>16</v>
      </c>
      <c r="G24" s="3" t="s">
        <v>115</v>
      </c>
      <c r="H24" s="3" t="s">
        <v>18</v>
      </c>
      <c r="I24" s="4">
        <v>34912</v>
      </c>
      <c r="J24" s="5">
        <v>1500</v>
      </c>
      <c r="K24" s="6" t="s">
        <v>116</v>
      </c>
      <c r="L24" s="3" t="s">
        <v>117</v>
      </c>
    </row>
    <row r="25" spans="1:12" ht="14.25" customHeight="1">
      <c r="A25" s="7" t="str">
        <f>HYPERLINK("https://www.fabsurplus.com/sdi_catalog/salesItemDetails.do?id=10637")</f>
        <v>https://www.fabsurplus.com/sdi_catalog/salesItemDetails.do?id=10637</v>
      </c>
      <c r="B25" s="7" t="s">
        <v>118</v>
      </c>
      <c r="C25" s="7" t="s">
        <v>119</v>
      </c>
      <c r="D25" s="7" t="s">
        <v>120</v>
      </c>
      <c r="E25" s="7" t="s">
        <v>114</v>
      </c>
      <c r="F25" s="7" t="s">
        <v>16</v>
      </c>
      <c r="G25" s="7" t="s">
        <v>115</v>
      </c>
      <c r="H25" s="7" t="s">
        <v>25</v>
      </c>
      <c r="I25" s="8">
        <v>34851</v>
      </c>
      <c r="J25" s="9">
        <v>1500</v>
      </c>
      <c r="K25" s="10" t="s">
        <v>121</v>
      </c>
      <c r="L25" s="7" t="s">
        <v>27</v>
      </c>
    </row>
    <row r="26" spans="1:12" ht="14.25" customHeight="1">
      <c r="A26" s="3" t="str">
        <f>HYPERLINK("https://www.fabsurplus.com/sdi_catalog/salesItemDetails.do?id=34740")</f>
        <v>https://www.fabsurplus.com/sdi_catalog/salesItemDetails.do?id=34740</v>
      </c>
      <c r="B26" s="3" t="s">
        <v>122</v>
      </c>
      <c r="C26" s="3" t="s">
        <v>123</v>
      </c>
      <c r="D26" s="3" t="s">
        <v>124</v>
      </c>
      <c r="E26" s="3" t="s">
        <v>125</v>
      </c>
      <c r="F26" s="3" t="s">
        <v>16</v>
      </c>
      <c r="G26" s="3" t="s">
        <v>45</v>
      </c>
      <c r="H26" s="3" t="s">
        <v>18</v>
      </c>
      <c r="I26" s="4">
        <v>38657</v>
      </c>
      <c r="J26" s="5">
        <v>25000</v>
      </c>
      <c r="K26" s="6" t="s">
        <v>126</v>
      </c>
      <c r="L26" s="3" t="s">
        <v>127</v>
      </c>
    </row>
    <row r="27" spans="1:12" ht="14.25" customHeight="1">
      <c r="A27" s="7" t="str">
        <f>HYPERLINK("https://www.fabsurplus.com/sdi_catalog/salesItemDetails.do?id=83514")</f>
        <v>https://www.fabsurplus.com/sdi_catalog/salesItemDetails.do?id=83514</v>
      </c>
      <c r="B27" s="7" t="s">
        <v>128</v>
      </c>
      <c r="C27" s="7" t="s">
        <v>129</v>
      </c>
      <c r="D27" s="7" t="s">
        <v>130</v>
      </c>
      <c r="E27" s="7" t="s">
        <v>131</v>
      </c>
      <c r="F27" s="7" t="s">
        <v>16</v>
      </c>
      <c r="G27" s="7" t="s">
        <v>45</v>
      </c>
      <c r="H27" s="7" t="s">
        <v>18</v>
      </c>
      <c r="I27" s="8">
        <v>35582</v>
      </c>
      <c r="J27" s="9">
        <v>45000</v>
      </c>
      <c r="K27" s="10" t="s">
        <v>132</v>
      </c>
      <c r="L27" s="7" t="s">
        <v>27</v>
      </c>
    </row>
    <row r="28" spans="1:12" ht="14.25" customHeight="1">
      <c r="A28" s="3" t="str">
        <f>HYPERLINK("https://www.fabsurplus.com/sdi_catalog/salesItemDetails.do?id=101768")</f>
        <v>https://www.fabsurplus.com/sdi_catalog/salesItemDetails.do?id=101768</v>
      </c>
      <c r="B28" s="3" t="s">
        <v>133</v>
      </c>
      <c r="C28" s="3" t="s">
        <v>129</v>
      </c>
      <c r="D28" s="3" t="s">
        <v>134</v>
      </c>
      <c r="E28" s="3" t="s">
        <v>135</v>
      </c>
      <c r="F28" s="3" t="s">
        <v>16</v>
      </c>
      <c r="G28" s="3" t="s">
        <v>115</v>
      </c>
      <c r="H28" s="3" t="s">
        <v>18</v>
      </c>
      <c r="I28" s="4">
        <v>32387</v>
      </c>
      <c r="J28" s="5">
        <v>4000</v>
      </c>
      <c r="K28" s="6" t="s">
        <v>136</v>
      </c>
      <c r="L28" s="3" t="s">
        <v>27</v>
      </c>
    </row>
    <row r="29" spans="1:12" ht="14.25" customHeight="1">
      <c r="A29" s="7" t="str">
        <f>HYPERLINK("https://www.fabsurplus.com/sdi_catalog/salesItemDetails.do?id=84765")</f>
        <v>https://www.fabsurplus.com/sdi_catalog/salesItemDetails.do?id=84765</v>
      </c>
      <c r="B29" s="7" t="s">
        <v>137</v>
      </c>
      <c r="C29" s="7" t="s">
        <v>138</v>
      </c>
      <c r="D29" s="7" t="s">
        <v>139</v>
      </c>
      <c r="E29" s="7" t="s">
        <v>140</v>
      </c>
      <c r="F29" s="7" t="s">
        <v>16</v>
      </c>
      <c r="G29" s="7" t="s">
        <v>141</v>
      </c>
      <c r="H29" s="7" t="s">
        <v>109</v>
      </c>
      <c r="I29" s="7"/>
      <c r="J29" s="9">
        <v>4000</v>
      </c>
      <c r="K29" s="10" t="s">
        <v>142</v>
      </c>
      <c r="L29" s="7" t="s">
        <v>143</v>
      </c>
    </row>
    <row r="30" spans="1:12" ht="14.25" customHeight="1">
      <c r="A30" s="3" t="str">
        <f>HYPERLINK("https://www.fabsurplus.com/sdi_catalog/salesItemDetails.do?id=95404")</f>
        <v>https://www.fabsurplus.com/sdi_catalog/salesItemDetails.do?id=95404</v>
      </c>
      <c r="B30" s="3" t="s">
        <v>144</v>
      </c>
      <c r="C30" s="3" t="s">
        <v>138</v>
      </c>
      <c r="D30" s="3" t="s">
        <v>139</v>
      </c>
      <c r="E30" s="3" t="s">
        <v>140</v>
      </c>
      <c r="F30" s="3" t="s">
        <v>16</v>
      </c>
      <c r="G30" s="3" t="s">
        <v>141</v>
      </c>
      <c r="H30" s="3" t="s">
        <v>109</v>
      </c>
      <c r="I30" s="3"/>
      <c r="J30" s="5">
        <v>4000</v>
      </c>
      <c r="K30" s="6" t="s">
        <v>142</v>
      </c>
      <c r="L30" s="3" t="s">
        <v>143</v>
      </c>
    </row>
    <row r="31" spans="1:12" ht="14.25" customHeight="1">
      <c r="A31" s="7" t="str">
        <f>HYPERLINK("https://www.fabsurplus.com/sdi_catalog/salesItemDetails.do?id=77009")</f>
        <v>https://www.fabsurplus.com/sdi_catalog/salesItemDetails.do?id=77009</v>
      </c>
      <c r="B31" s="7" t="s">
        <v>145</v>
      </c>
      <c r="C31" s="7" t="s">
        <v>14</v>
      </c>
      <c r="D31" s="7" t="s">
        <v>146</v>
      </c>
      <c r="E31" s="7" t="s">
        <v>147</v>
      </c>
      <c r="F31" s="7" t="s">
        <v>16</v>
      </c>
      <c r="G31" s="7" t="s">
        <v>17</v>
      </c>
      <c r="H31" s="7" t="s">
        <v>18</v>
      </c>
      <c r="I31" s="8">
        <v>37043</v>
      </c>
      <c r="J31" s="9">
        <v>20000</v>
      </c>
      <c r="K31" s="10" t="s">
        <v>148</v>
      </c>
      <c r="L31" s="7" t="s">
        <v>149</v>
      </c>
    </row>
    <row r="32" spans="1:12" ht="14.25" customHeight="1">
      <c r="A32" s="3" t="str">
        <f>HYPERLINK("https://www.fabsurplus.com/sdi_catalog/salesItemDetails.do?id=77010")</f>
        <v>https://www.fabsurplus.com/sdi_catalog/salesItemDetails.do?id=77010</v>
      </c>
      <c r="B32" s="3" t="s">
        <v>150</v>
      </c>
      <c r="C32" s="3" t="s">
        <v>14</v>
      </c>
      <c r="D32" s="3" t="s">
        <v>151</v>
      </c>
      <c r="E32" s="3" t="s">
        <v>147</v>
      </c>
      <c r="F32" s="3" t="s">
        <v>16</v>
      </c>
      <c r="G32" s="3" t="s">
        <v>17</v>
      </c>
      <c r="H32" s="3" t="s">
        <v>18</v>
      </c>
      <c r="I32" s="4">
        <v>37196</v>
      </c>
      <c r="J32" s="5">
        <v>20000</v>
      </c>
      <c r="K32" s="6" t="s">
        <v>152</v>
      </c>
      <c r="L32" s="3" t="s">
        <v>149</v>
      </c>
    </row>
    <row r="33" spans="1:12" ht="14.25" customHeight="1">
      <c r="A33" s="7" t="str">
        <f>HYPERLINK("https://www.fabsurplus.com/sdi_catalog/salesItemDetails.do?id=77013")</f>
        <v>https://www.fabsurplus.com/sdi_catalog/salesItemDetails.do?id=77013</v>
      </c>
      <c r="B33" s="7" t="s">
        <v>153</v>
      </c>
      <c r="C33" s="7" t="s">
        <v>14</v>
      </c>
      <c r="D33" s="7" t="s">
        <v>154</v>
      </c>
      <c r="E33" s="7" t="s">
        <v>155</v>
      </c>
      <c r="F33" s="7" t="s">
        <v>16</v>
      </c>
      <c r="G33" s="7" t="s">
        <v>17</v>
      </c>
      <c r="H33" s="7" t="s">
        <v>18</v>
      </c>
      <c r="I33" s="8">
        <v>39234</v>
      </c>
      <c r="J33" s="9">
        <v>15000</v>
      </c>
      <c r="K33" s="10" t="s">
        <v>156</v>
      </c>
      <c r="L33" s="7" t="s">
        <v>149</v>
      </c>
    </row>
    <row r="34" spans="1:12" ht="14.25" customHeight="1">
      <c r="A34" s="3" t="str">
        <f>HYPERLINK("https://www.fabsurplus.com/sdi_catalog/salesItemDetails.do?id=77017")</f>
        <v>https://www.fabsurplus.com/sdi_catalog/salesItemDetails.do?id=77017</v>
      </c>
      <c r="B34" s="3" t="s">
        <v>157</v>
      </c>
      <c r="C34" s="3" t="s">
        <v>14</v>
      </c>
      <c r="D34" s="3" t="s">
        <v>158</v>
      </c>
      <c r="E34" s="3" t="s">
        <v>159</v>
      </c>
      <c r="F34" s="3" t="s">
        <v>16</v>
      </c>
      <c r="G34" s="3" t="s">
        <v>17</v>
      </c>
      <c r="H34" s="3" t="s">
        <v>18</v>
      </c>
      <c r="I34" s="4">
        <v>38869</v>
      </c>
      <c r="J34" s="5">
        <v>15000</v>
      </c>
      <c r="K34" s="6" t="s">
        <v>160</v>
      </c>
      <c r="L34" s="3" t="s">
        <v>149</v>
      </c>
    </row>
    <row r="35" spans="1:12" ht="14.25" customHeight="1">
      <c r="A35" s="7" t="str">
        <f>HYPERLINK("https://www.fabsurplus.com/sdi_catalog/salesItemDetails.do?id=77021")</f>
        <v>https://www.fabsurplus.com/sdi_catalog/salesItemDetails.do?id=77021</v>
      </c>
      <c r="B35" s="7" t="s">
        <v>161</v>
      </c>
      <c r="C35" s="7" t="s">
        <v>14</v>
      </c>
      <c r="D35" s="7" t="s">
        <v>162</v>
      </c>
      <c r="E35" s="7" t="s">
        <v>162</v>
      </c>
      <c r="F35" s="7" t="s">
        <v>16</v>
      </c>
      <c r="G35" s="7" t="s">
        <v>17</v>
      </c>
      <c r="H35" s="7" t="s">
        <v>18</v>
      </c>
      <c r="I35" s="8">
        <v>37196</v>
      </c>
      <c r="J35" s="9">
        <v>25000</v>
      </c>
      <c r="K35" s="10" t="s">
        <v>163</v>
      </c>
      <c r="L35" s="7" t="s">
        <v>149</v>
      </c>
    </row>
    <row r="36" spans="1:12" ht="14.25" customHeight="1">
      <c r="A36" s="3" t="str">
        <f>HYPERLINK("https://www.fabsurplus.com/sdi_catalog/salesItemDetails.do?id=77022")</f>
        <v>https://www.fabsurplus.com/sdi_catalog/salesItemDetails.do?id=77022</v>
      </c>
      <c r="B36" s="3" t="s">
        <v>164</v>
      </c>
      <c r="C36" s="3" t="s">
        <v>14</v>
      </c>
      <c r="D36" s="3" t="s">
        <v>165</v>
      </c>
      <c r="E36" s="3" t="s">
        <v>162</v>
      </c>
      <c r="F36" s="3" t="s">
        <v>16</v>
      </c>
      <c r="G36" s="3" t="s">
        <v>17</v>
      </c>
      <c r="H36" s="3" t="s">
        <v>18</v>
      </c>
      <c r="I36" s="4">
        <v>37196</v>
      </c>
      <c r="J36" s="5">
        <v>25000</v>
      </c>
      <c r="K36" s="6" t="s">
        <v>166</v>
      </c>
      <c r="L36" s="3" t="s">
        <v>149</v>
      </c>
    </row>
    <row r="37" spans="1:12" ht="14.25" customHeight="1">
      <c r="A37" s="7" t="str">
        <f>HYPERLINK("https://www.fabsurplus.com/sdi_catalog/salesItemDetails.do?id=98708")</f>
        <v>https://www.fabsurplus.com/sdi_catalog/salesItemDetails.do?id=98708</v>
      </c>
      <c r="B37" s="7" t="s">
        <v>167</v>
      </c>
      <c r="C37" s="7" t="s">
        <v>14</v>
      </c>
      <c r="D37" s="7" t="s">
        <v>168</v>
      </c>
      <c r="E37" s="7" t="s">
        <v>169</v>
      </c>
      <c r="F37" s="7" t="s">
        <v>16</v>
      </c>
      <c r="G37" s="7" t="s">
        <v>24</v>
      </c>
      <c r="H37" s="7" t="s">
        <v>25</v>
      </c>
      <c r="I37" s="8">
        <v>39600</v>
      </c>
      <c r="J37" s="9">
        <v>15000</v>
      </c>
      <c r="K37" s="7" t="s">
        <v>170</v>
      </c>
      <c r="L37" s="7" t="s">
        <v>27</v>
      </c>
    </row>
    <row r="38" spans="1:12" ht="14.25" customHeight="1">
      <c r="A38" s="3" t="str">
        <f>HYPERLINK("https://www.fabsurplus.com/sdi_catalog/salesItemDetails.do?id=98709")</f>
        <v>https://www.fabsurplus.com/sdi_catalog/salesItemDetails.do?id=98709</v>
      </c>
      <c r="B38" s="3" t="s">
        <v>171</v>
      </c>
      <c r="C38" s="3" t="s">
        <v>14</v>
      </c>
      <c r="D38" s="3" t="s">
        <v>172</v>
      </c>
      <c r="E38" s="3" t="s">
        <v>169</v>
      </c>
      <c r="F38" s="3" t="s">
        <v>16</v>
      </c>
      <c r="G38" s="3" t="s">
        <v>24</v>
      </c>
      <c r="H38" s="3"/>
      <c r="I38" s="4">
        <v>39600</v>
      </c>
      <c r="J38" s="5">
        <v>15000</v>
      </c>
      <c r="K38" s="3" t="s">
        <v>170</v>
      </c>
      <c r="L38" s="3" t="s">
        <v>27</v>
      </c>
    </row>
    <row r="39" spans="1:12" ht="14.25" customHeight="1">
      <c r="A39" s="7" t="str">
        <f>HYPERLINK("https://www.fabsurplus.com/sdi_catalog/salesItemDetails.do?id=98710")</f>
        <v>https://www.fabsurplus.com/sdi_catalog/salesItemDetails.do?id=98710</v>
      </c>
      <c r="B39" s="7" t="s">
        <v>173</v>
      </c>
      <c r="C39" s="7" t="s">
        <v>14</v>
      </c>
      <c r="D39" s="7" t="s">
        <v>174</v>
      </c>
      <c r="E39" s="7" t="s">
        <v>175</v>
      </c>
      <c r="F39" s="7" t="s">
        <v>16</v>
      </c>
      <c r="G39" s="7" t="s">
        <v>24</v>
      </c>
      <c r="H39" s="7" t="s">
        <v>25</v>
      </c>
      <c r="I39" s="8">
        <v>39600</v>
      </c>
      <c r="J39" s="9">
        <v>10000</v>
      </c>
      <c r="K39" s="7" t="s">
        <v>176</v>
      </c>
      <c r="L39" s="7" t="s">
        <v>27</v>
      </c>
    </row>
    <row r="40" spans="1:12" ht="14.25" customHeight="1">
      <c r="A40" s="3" t="str">
        <f>HYPERLINK("https://www.fabsurplus.com/sdi_catalog/salesItemDetails.do?id=98711")</f>
        <v>https://www.fabsurplus.com/sdi_catalog/salesItemDetails.do?id=98711</v>
      </c>
      <c r="B40" s="3" t="s">
        <v>177</v>
      </c>
      <c r="C40" s="3" t="s">
        <v>14</v>
      </c>
      <c r="D40" s="3" t="s">
        <v>178</v>
      </c>
      <c r="E40" s="3" t="s">
        <v>179</v>
      </c>
      <c r="F40" s="3" t="s">
        <v>16</v>
      </c>
      <c r="G40" s="3" t="s">
        <v>24</v>
      </c>
      <c r="H40" s="3" t="s">
        <v>25</v>
      </c>
      <c r="I40" s="4">
        <v>39600</v>
      </c>
      <c r="J40" s="5">
        <v>10000</v>
      </c>
      <c r="K40" s="3" t="s">
        <v>180</v>
      </c>
      <c r="L40" s="3" t="s">
        <v>27</v>
      </c>
    </row>
    <row r="41" spans="1:12" ht="14.25" customHeight="1">
      <c r="A41" s="7" t="str">
        <f>HYPERLINK("https://www.fabsurplus.com/sdi_catalog/salesItemDetails.do?id=98712")</f>
        <v>https://www.fabsurplus.com/sdi_catalog/salesItemDetails.do?id=98712</v>
      </c>
      <c r="B41" s="7" t="s">
        <v>181</v>
      </c>
      <c r="C41" s="7" t="s">
        <v>14</v>
      </c>
      <c r="D41" s="7" t="s">
        <v>182</v>
      </c>
      <c r="E41" s="7" t="s">
        <v>183</v>
      </c>
      <c r="F41" s="7" t="s">
        <v>16</v>
      </c>
      <c r="G41" s="7" t="s">
        <v>24</v>
      </c>
      <c r="H41" s="7" t="s">
        <v>25</v>
      </c>
      <c r="I41" s="8">
        <v>39600</v>
      </c>
      <c r="J41" s="9">
        <v>20000</v>
      </c>
      <c r="K41" s="7" t="s">
        <v>184</v>
      </c>
      <c r="L41" s="7" t="s">
        <v>27</v>
      </c>
    </row>
    <row r="42" spans="1:12" ht="14.25" customHeight="1">
      <c r="A42" s="3" t="str">
        <f>HYPERLINK("https://www.fabsurplus.com/sdi_catalog/salesItemDetails.do?id=98715")</f>
        <v>https://www.fabsurplus.com/sdi_catalog/salesItemDetails.do?id=98715</v>
      </c>
      <c r="B42" s="3" t="s">
        <v>185</v>
      </c>
      <c r="C42" s="3" t="s">
        <v>186</v>
      </c>
      <c r="D42" s="3" t="s">
        <v>187</v>
      </c>
      <c r="E42" s="3" t="s">
        <v>188</v>
      </c>
      <c r="F42" s="3" t="s">
        <v>16</v>
      </c>
      <c r="G42" s="3" t="s">
        <v>24</v>
      </c>
      <c r="H42" s="3" t="s">
        <v>25</v>
      </c>
      <c r="I42" s="4">
        <v>39600</v>
      </c>
      <c r="J42" s="5">
        <v>15000</v>
      </c>
      <c r="K42" s="3" t="s">
        <v>189</v>
      </c>
      <c r="L42" s="3" t="s">
        <v>27</v>
      </c>
    </row>
    <row r="43" spans="1:12" ht="14.25" customHeight="1">
      <c r="A43" s="7" t="str">
        <f>HYPERLINK("https://www.fabsurplus.com/sdi_catalog/salesItemDetails.do?id=98716")</f>
        <v>https://www.fabsurplus.com/sdi_catalog/salesItemDetails.do?id=98716</v>
      </c>
      <c r="B43" s="7" t="s">
        <v>190</v>
      </c>
      <c r="C43" s="7" t="s">
        <v>186</v>
      </c>
      <c r="D43" s="7" t="s">
        <v>191</v>
      </c>
      <c r="E43" s="7" t="s">
        <v>188</v>
      </c>
      <c r="F43" s="7" t="s">
        <v>16</v>
      </c>
      <c r="G43" s="7" t="s">
        <v>24</v>
      </c>
      <c r="H43" s="7" t="s">
        <v>25</v>
      </c>
      <c r="I43" s="8">
        <v>39600</v>
      </c>
      <c r="J43" s="9">
        <v>15000</v>
      </c>
      <c r="K43" s="7" t="s">
        <v>189</v>
      </c>
      <c r="L43" s="7" t="s">
        <v>27</v>
      </c>
    </row>
    <row r="44" spans="1:12" ht="14.25" customHeight="1">
      <c r="A44" s="3" t="str">
        <f>HYPERLINK("https://www.fabsurplus.com/sdi_catalog/salesItemDetails.do?id=98717")</f>
        <v>https://www.fabsurplus.com/sdi_catalog/salesItemDetails.do?id=98717</v>
      </c>
      <c r="B44" s="3" t="s">
        <v>192</v>
      </c>
      <c r="C44" s="3" t="s">
        <v>186</v>
      </c>
      <c r="D44" s="3" t="s">
        <v>193</v>
      </c>
      <c r="E44" s="3" t="s">
        <v>188</v>
      </c>
      <c r="F44" s="3" t="s">
        <v>16</v>
      </c>
      <c r="G44" s="3" t="s">
        <v>24</v>
      </c>
      <c r="H44" s="3" t="s">
        <v>25</v>
      </c>
      <c r="I44" s="4">
        <v>39600</v>
      </c>
      <c r="J44" s="5">
        <v>15000</v>
      </c>
      <c r="K44" s="3" t="s">
        <v>189</v>
      </c>
      <c r="L44" s="3" t="s">
        <v>27</v>
      </c>
    </row>
    <row r="45" spans="1:12" ht="14.25" customHeight="1">
      <c r="A45" s="7" t="str">
        <f>HYPERLINK("https://www.fabsurplus.com/sdi_catalog/salesItemDetails.do?id=100888")</f>
        <v>https://www.fabsurplus.com/sdi_catalog/salesItemDetails.do?id=100888</v>
      </c>
      <c r="B45" s="7" t="s">
        <v>194</v>
      </c>
      <c r="C45" s="7" t="s">
        <v>14</v>
      </c>
      <c r="D45" s="7" t="s">
        <v>195</v>
      </c>
      <c r="E45" s="7" t="s">
        <v>169</v>
      </c>
      <c r="F45" s="7" t="s">
        <v>16</v>
      </c>
      <c r="G45" s="7" t="s">
        <v>24</v>
      </c>
      <c r="H45" s="7" t="s">
        <v>25</v>
      </c>
      <c r="I45" s="8">
        <v>39600</v>
      </c>
      <c r="J45" s="9">
        <v>15000</v>
      </c>
      <c r="K45" s="7" t="s">
        <v>170</v>
      </c>
      <c r="L45" s="7" t="s">
        <v>27</v>
      </c>
    </row>
    <row r="46" spans="1:12" ht="14.25" customHeight="1">
      <c r="A46" s="3" t="str">
        <f>HYPERLINK("https://www.fabsurplus.com/sdi_catalog/salesItemDetails.do?id=98718")</f>
        <v>https://www.fabsurplus.com/sdi_catalog/salesItemDetails.do?id=98718</v>
      </c>
      <c r="B46" s="3" t="s">
        <v>196</v>
      </c>
      <c r="C46" s="3" t="s">
        <v>197</v>
      </c>
      <c r="D46" s="3" t="s">
        <v>198</v>
      </c>
      <c r="E46" s="3" t="s">
        <v>199</v>
      </c>
      <c r="F46" s="3" t="s">
        <v>16</v>
      </c>
      <c r="G46" s="3" t="s">
        <v>24</v>
      </c>
      <c r="H46" s="3" t="s">
        <v>200</v>
      </c>
      <c r="I46" s="4">
        <v>39600</v>
      </c>
      <c r="J46" s="5">
        <v>5000</v>
      </c>
      <c r="K46" s="3" t="s">
        <v>110</v>
      </c>
      <c r="L46" s="3" t="s">
        <v>27</v>
      </c>
    </row>
    <row r="47" spans="1:12" ht="14.25" customHeight="1">
      <c r="A47" s="7" t="str">
        <f>HYPERLINK("https://www.fabsurplus.com/sdi_catalog/salesItemDetails.do?id=52164")</f>
        <v>https://www.fabsurplus.com/sdi_catalog/salesItemDetails.do?id=52164</v>
      </c>
      <c r="B47" s="7" t="s">
        <v>201</v>
      </c>
      <c r="C47" s="7" t="s">
        <v>202</v>
      </c>
      <c r="D47" s="7" t="s">
        <v>203</v>
      </c>
      <c r="E47" s="7" t="s">
        <v>204</v>
      </c>
      <c r="F47" s="7" t="s">
        <v>16</v>
      </c>
      <c r="G47" s="7" t="s">
        <v>69</v>
      </c>
      <c r="H47" s="7" t="s">
        <v>18</v>
      </c>
      <c r="I47" s="8">
        <v>36342</v>
      </c>
      <c r="J47" s="9">
        <v>10000</v>
      </c>
      <c r="K47" s="10" t="s">
        <v>205</v>
      </c>
      <c r="L47" s="7" t="s">
        <v>206</v>
      </c>
    </row>
    <row r="48" spans="1:12" ht="14.25" customHeight="1">
      <c r="A48" s="3" t="str">
        <f>HYPERLINK("https://www.fabsurplus.com/sdi_catalog/salesItemDetails.do?id=68025")</f>
        <v>https://www.fabsurplus.com/sdi_catalog/salesItemDetails.do?id=68025</v>
      </c>
      <c r="B48" s="3" t="s">
        <v>207</v>
      </c>
      <c r="C48" s="3" t="s">
        <v>202</v>
      </c>
      <c r="D48" s="3" t="s">
        <v>208</v>
      </c>
      <c r="E48" s="3" t="s">
        <v>209</v>
      </c>
      <c r="F48" s="3" t="s">
        <v>16</v>
      </c>
      <c r="G48" s="3" t="s">
        <v>210</v>
      </c>
      <c r="H48" s="3" t="s">
        <v>25</v>
      </c>
      <c r="I48" s="4">
        <v>36678</v>
      </c>
      <c r="J48" s="5">
        <v>750000</v>
      </c>
      <c r="K48" s="6" t="s">
        <v>211</v>
      </c>
      <c r="L48" s="3" t="s">
        <v>143</v>
      </c>
    </row>
    <row r="49" spans="1:12" ht="14.25" customHeight="1">
      <c r="A49" s="7" t="str">
        <f>HYPERLINK("https://www.fabsurplus.com/sdi_catalog/salesItemDetails.do?id=56140")</f>
        <v>https://www.fabsurplus.com/sdi_catalog/salesItemDetails.do?id=56140</v>
      </c>
      <c r="B49" s="7" t="s">
        <v>212</v>
      </c>
      <c r="C49" s="7" t="s">
        <v>213</v>
      </c>
      <c r="D49" s="7" t="s">
        <v>214</v>
      </c>
      <c r="E49" s="7" t="s">
        <v>215</v>
      </c>
      <c r="F49" s="7" t="s">
        <v>16</v>
      </c>
      <c r="G49" s="7" t="s">
        <v>216</v>
      </c>
      <c r="H49" s="7" t="s">
        <v>18</v>
      </c>
      <c r="I49" s="8">
        <v>37043</v>
      </c>
      <c r="J49" s="9">
        <v>30000</v>
      </c>
      <c r="K49" s="10" t="s">
        <v>217</v>
      </c>
      <c r="L49" s="7" t="s">
        <v>149</v>
      </c>
    </row>
    <row r="50" spans="1:12" ht="14.25" customHeight="1">
      <c r="A50" s="3" t="str">
        <f>HYPERLINK("https://www.fabsurplus.com/sdi_catalog/salesItemDetails.do?id=56144")</f>
        <v>https://www.fabsurplus.com/sdi_catalog/salesItemDetails.do?id=56144</v>
      </c>
      <c r="B50" s="3" t="s">
        <v>218</v>
      </c>
      <c r="C50" s="3" t="s">
        <v>219</v>
      </c>
      <c r="D50" s="3" t="s">
        <v>220</v>
      </c>
      <c r="E50" s="3" t="s">
        <v>221</v>
      </c>
      <c r="F50" s="3" t="s">
        <v>16</v>
      </c>
      <c r="G50" s="3" t="s">
        <v>17</v>
      </c>
      <c r="H50" s="3" t="s">
        <v>18</v>
      </c>
      <c r="I50" s="4">
        <v>37773</v>
      </c>
      <c r="J50" s="5">
        <v>50000</v>
      </c>
      <c r="K50" s="6" t="s">
        <v>222</v>
      </c>
      <c r="L50" s="3" t="s">
        <v>149</v>
      </c>
    </row>
    <row r="51" spans="1:12" ht="14.25" customHeight="1">
      <c r="A51" s="7" t="str">
        <f>HYPERLINK("https://www.fabsurplus.com/sdi_catalog/salesItemDetails.do?id=98720")</f>
        <v>https://www.fabsurplus.com/sdi_catalog/salesItemDetails.do?id=98720</v>
      </c>
      <c r="B51" s="7" t="s">
        <v>223</v>
      </c>
      <c r="C51" s="7" t="s">
        <v>219</v>
      </c>
      <c r="D51" s="7" t="s">
        <v>224</v>
      </c>
      <c r="E51" s="7" t="s">
        <v>225</v>
      </c>
      <c r="F51" s="7" t="s">
        <v>16</v>
      </c>
      <c r="G51" s="7" t="s">
        <v>24</v>
      </c>
      <c r="H51" s="7" t="s">
        <v>25</v>
      </c>
      <c r="I51" s="8">
        <v>39600</v>
      </c>
      <c r="J51" s="9">
        <v>20000</v>
      </c>
      <c r="K51" s="7" t="s">
        <v>226</v>
      </c>
      <c r="L51" s="7" t="s">
        <v>27</v>
      </c>
    </row>
    <row r="52" spans="1:12" ht="14.25" customHeight="1">
      <c r="A52" s="3" t="str">
        <f>HYPERLINK("https://www.fabsurplus.com/sdi_catalog/salesItemDetails.do?id=98721")</f>
        <v>https://www.fabsurplus.com/sdi_catalog/salesItemDetails.do?id=98721</v>
      </c>
      <c r="B52" s="3" t="s">
        <v>227</v>
      </c>
      <c r="C52" s="3" t="s">
        <v>219</v>
      </c>
      <c r="D52" s="3" t="s">
        <v>228</v>
      </c>
      <c r="E52" s="3" t="s">
        <v>229</v>
      </c>
      <c r="F52" s="3" t="s">
        <v>16</v>
      </c>
      <c r="G52" s="3" t="s">
        <v>24</v>
      </c>
      <c r="H52" s="3" t="s">
        <v>25</v>
      </c>
      <c r="I52" s="4">
        <v>39600</v>
      </c>
      <c r="J52" s="5">
        <v>30000</v>
      </c>
      <c r="K52" s="6" t="s">
        <v>230</v>
      </c>
      <c r="L52" s="3" t="s">
        <v>27</v>
      </c>
    </row>
    <row r="53" spans="1:12" ht="14.25" customHeight="1">
      <c r="A53" s="7" t="str">
        <f>HYPERLINK("https://www.fabsurplus.com/sdi_catalog/salesItemDetails.do?id=98722")</f>
        <v>https://www.fabsurplus.com/sdi_catalog/salesItemDetails.do?id=98722</v>
      </c>
      <c r="B53" s="7" t="s">
        <v>231</v>
      </c>
      <c r="C53" s="7" t="s">
        <v>219</v>
      </c>
      <c r="D53" s="7" t="s">
        <v>232</v>
      </c>
      <c r="E53" s="7" t="s">
        <v>229</v>
      </c>
      <c r="F53" s="7" t="s">
        <v>16</v>
      </c>
      <c r="G53" s="7" t="s">
        <v>24</v>
      </c>
      <c r="H53" s="7" t="s">
        <v>25</v>
      </c>
      <c r="I53" s="8">
        <v>39600</v>
      </c>
      <c r="J53" s="9">
        <v>30000</v>
      </c>
      <c r="K53" s="10" t="s">
        <v>230</v>
      </c>
      <c r="L53" s="7" t="s">
        <v>27</v>
      </c>
    </row>
    <row r="54" spans="1:12" ht="14.25" customHeight="1">
      <c r="A54" s="3" t="str">
        <f>HYPERLINK("https://www.fabsurplus.com/sdi_catalog/salesItemDetails.do?id=98723")</f>
        <v>https://www.fabsurplus.com/sdi_catalog/salesItemDetails.do?id=98723</v>
      </c>
      <c r="B54" s="3" t="s">
        <v>233</v>
      </c>
      <c r="C54" s="3" t="s">
        <v>219</v>
      </c>
      <c r="D54" s="3" t="s">
        <v>234</v>
      </c>
      <c r="E54" s="3" t="s">
        <v>235</v>
      </c>
      <c r="F54" s="3" t="s">
        <v>16</v>
      </c>
      <c r="G54" s="3" t="s">
        <v>24</v>
      </c>
      <c r="H54" s="3" t="s">
        <v>25</v>
      </c>
      <c r="I54" s="4">
        <v>39600</v>
      </c>
      <c r="J54" s="5">
        <v>10000</v>
      </c>
      <c r="K54" s="3" t="s">
        <v>236</v>
      </c>
      <c r="L54" s="3" t="s">
        <v>27</v>
      </c>
    </row>
    <row r="55" spans="1:12" ht="14.25" customHeight="1">
      <c r="A55" s="7" t="str">
        <f>HYPERLINK("https://www.fabsurplus.com/sdi_catalog/salesItemDetails.do?id=98725")</f>
        <v>https://www.fabsurplus.com/sdi_catalog/salesItemDetails.do?id=98725</v>
      </c>
      <c r="B55" s="7" t="s">
        <v>237</v>
      </c>
      <c r="C55" s="7" t="s">
        <v>219</v>
      </c>
      <c r="D55" s="7" t="s">
        <v>238</v>
      </c>
      <c r="E55" s="7" t="s">
        <v>239</v>
      </c>
      <c r="F55" s="7" t="s">
        <v>16</v>
      </c>
      <c r="G55" s="7" t="s">
        <v>24</v>
      </c>
      <c r="H55" s="7" t="s">
        <v>25</v>
      </c>
      <c r="I55" s="8">
        <v>39600</v>
      </c>
      <c r="J55" s="9">
        <v>20000</v>
      </c>
      <c r="K55" s="10" t="s">
        <v>240</v>
      </c>
      <c r="L55" s="7" t="s">
        <v>27</v>
      </c>
    </row>
    <row r="56" spans="1:12" ht="14.25" customHeight="1">
      <c r="A56" s="3" t="str">
        <f>HYPERLINK("https://www.fabsurplus.com/sdi_catalog/salesItemDetails.do?id=80083")</f>
        <v>https://www.fabsurplus.com/sdi_catalog/salesItemDetails.do?id=80083</v>
      </c>
      <c r="B56" s="3" t="s">
        <v>241</v>
      </c>
      <c r="C56" s="3" t="s">
        <v>242</v>
      </c>
      <c r="D56" s="3" t="s">
        <v>243</v>
      </c>
      <c r="E56" s="3" t="s">
        <v>244</v>
      </c>
      <c r="F56" s="3" t="s">
        <v>16</v>
      </c>
      <c r="G56" s="3" t="s">
        <v>245</v>
      </c>
      <c r="H56" s="3" t="s">
        <v>18</v>
      </c>
      <c r="I56" s="4">
        <v>36678.083333333336</v>
      </c>
      <c r="J56" s="5">
        <v>500</v>
      </c>
      <c r="K56" s="6" t="s">
        <v>246</v>
      </c>
      <c r="L56" s="3" t="s">
        <v>27</v>
      </c>
    </row>
    <row r="57" spans="1:12" ht="14.25" customHeight="1">
      <c r="A57" s="7" t="str">
        <f>HYPERLINK("https://www.fabsurplus.com/sdi_catalog/salesItemDetails.do?id=78638")</f>
        <v>https://www.fabsurplus.com/sdi_catalog/salesItemDetails.do?id=78638</v>
      </c>
      <c r="B57" s="7" t="s">
        <v>247</v>
      </c>
      <c r="C57" s="7" t="s">
        <v>248</v>
      </c>
      <c r="D57" s="7" t="s">
        <v>249</v>
      </c>
      <c r="E57" s="7" t="s">
        <v>250</v>
      </c>
      <c r="F57" s="7" t="s">
        <v>16</v>
      </c>
      <c r="G57" s="7" t="s">
        <v>76</v>
      </c>
      <c r="H57" s="7" t="s">
        <v>251</v>
      </c>
      <c r="I57" s="7"/>
      <c r="J57" s="9">
        <v>5000</v>
      </c>
      <c r="K57" s="10" t="s">
        <v>252</v>
      </c>
      <c r="L57" s="7" t="s">
        <v>53</v>
      </c>
    </row>
    <row r="58" spans="1:12" ht="14.25" customHeight="1">
      <c r="A58" s="3" t="str">
        <f>HYPERLINK("https://www.fabsurplus.com/sdi_catalog/salesItemDetails.do?id=87089")</f>
        <v>https://www.fabsurplus.com/sdi_catalog/salesItemDetails.do?id=87089</v>
      </c>
      <c r="B58" s="3" t="s">
        <v>253</v>
      </c>
      <c r="C58" s="3" t="s">
        <v>248</v>
      </c>
      <c r="D58" s="3" t="s">
        <v>254</v>
      </c>
      <c r="E58" s="3" t="s">
        <v>102</v>
      </c>
      <c r="F58" s="3" t="s">
        <v>16</v>
      </c>
      <c r="G58" s="3" t="s">
        <v>51</v>
      </c>
      <c r="H58" s="3" t="s">
        <v>18</v>
      </c>
      <c r="I58" s="4">
        <v>37561</v>
      </c>
      <c r="J58" s="5">
        <v>7500</v>
      </c>
      <c r="K58" s="6" t="s">
        <v>255</v>
      </c>
      <c r="L58" s="3" t="s">
        <v>27</v>
      </c>
    </row>
    <row r="59" spans="1:12" ht="14.25" customHeight="1">
      <c r="A59" s="7" t="str">
        <f>HYPERLINK("https://www.fabsurplus.com/sdi_catalog/salesItemDetails.do?id=77666")</f>
        <v>https://www.fabsurplus.com/sdi_catalog/salesItemDetails.do?id=77666</v>
      </c>
      <c r="B59" s="7" t="s">
        <v>256</v>
      </c>
      <c r="C59" s="7" t="s">
        <v>257</v>
      </c>
      <c r="D59" s="7" t="s">
        <v>258</v>
      </c>
      <c r="E59" s="7" t="s">
        <v>259</v>
      </c>
      <c r="F59" s="7" t="s">
        <v>16</v>
      </c>
      <c r="G59" s="7"/>
      <c r="H59" s="7" t="s">
        <v>25</v>
      </c>
      <c r="I59" s="7"/>
      <c r="J59" s="9">
        <v>1000</v>
      </c>
      <c r="K59" s="10" t="s">
        <v>260</v>
      </c>
      <c r="L59" s="7" t="s">
        <v>143</v>
      </c>
    </row>
    <row r="60" spans="1:12" ht="14.25" customHeight="1">
      <c r="A60" s="3" t="str">
        <f>HYPERLINK("https://www.fabsurplus.com/sdi_catalog/salesItemDetails.do?id=79394")</f>
        <v>https://www.fabsurplus.com/sdi_catalog/salesItemDetails.do?id=79394</v>
      </c>
      <c r="B60" s="3" t="s">
        <v>261</v>
      </c>
      <c r="C60" s="3" t="s">
        <v>262</v>
      </c>
      <c r="D60" s="3" t="s">
        <v>263</v>
      </c>
      <c r="E60" s="3" t="s">
        <v>264</v>
      </c>
      <c r="F60" s="3" t="s">
        <v>16</v>
      </c>
      <c r="G60" s="3" t="s">
        <v>108</v>
      </c>
      <c r="H60" s="3" t="s">
        <v>18</v>
      </c>
      <c r="I60" s="3"/>
      <c r="J60" s="5">
        <v>3000</v>
      </c>
      <c r="K60" s="6" t="s">
        <v>265</v>
      </c>
      <c r="L60" s="3" t="s">
        <v>27</v>
      </c>
    </row>
    <row r="61" spans="1:12" ht="14.25" customHeight="1">
      <c r="A61" s="7" t="str">
        <f>HYPERLINK("https://www.fabsurplus.com/sdi_catalog/salesItemDetails.do?id=79395")</f>
        <v>https://www.fabsurplus.com/sdi_catalog/salesItemDetails.do?id=79395</v>
      </c>
      <c r="B61" s="7" t="s">
        <v>266</v>
      </c>
      <c r="C61" s="7" t="s">
        <v>262</v>
      </c>
      <c r="D61" s="7" t="s">
        <v>263</v>
      </c>
      <c r="E61" s="7" t="s">
        <v>264</v>
      </c>
      <c r="F61" s="7" t="s">
        <v>16</v>
      </c>
      <c r="G61" s="7" t="s">
        <v>108</v>
      </c>
      <c r="H61" s="7" t="s">
        <v>18</v>
      </c>
      <c r="I61" s="7"/>
      <c r="J61" s="9">
        <v>3000</v>
      </c>
      <c r="K61" s="10" t="s">
        <v>267</v>
      </c>
      <c r="L61" s="7" t="s">
        <v>27</v>
      </c>
    </row>
    <row r="62" spans="1:12" ht="14.25" customHeight="1">
      <c r="A62" s="3" t="str">
        <f>HYPERLINK("https://www.fabsurplus.com/sdi_catalog/salesItemDetails.do?id=89967")</f>
        <v>https://www.fabsurplus.com/sdi_catalog/salesItemDetails.do?id=89967</v>
      </c>
      <c r="B62" s="3" t="s">
        <v>268</v>
      </c>
      <c r="C62" s="3" t="s">
        <v>262</v>
      </c>
      <c r="D62" s="3" t="s">
        <v>269</v>
      </c>
      <c r="E62" s="3" t="s">
        <v>270</v>
      </c>
      <c r="F62" s="3" t="s">
        <v>16</v>
      </c>
      <c r="G62" s="3" t="s">
        <v>108</v>
      </c>
      <c r="H62" s="3" t="s">
        <v>18</v>
      </c>
      <c r="I62" s="4">
        <v>35582</v>
      </c>
      <c r="J62" s="5">
        <v>4000</v>
      </c>
      <c r="K62" s="6" t="s">
        <v>271</v>
      </c>
      <c r="L62" s="3" t="s">
        <v>27</v>
      </c>
    </row>
    <row r="63" spans="1:12" ht="14.25" customHeight="1">
      <c r="A63" s="7" t="str">
        <f>HYPERLINK("https://www.fabsurplus.com/sdi_catalog/salesItemDetails.do?id=95413")</f>
        <v>https://www.fabsurplus.com/sdi_catalog/salesItemDetails.do?id=95413</v>
      </c>
      <c r="B63" s="7" t="s">
        <v>272</v>
      </c>
      <c r="C63" s="7" t="s">
        <v>262</v>
      </c>
      <c r="D63" s="7" t="s">
        <v>269</v>
      </c>
      <c r="E63" s="7" t="s">
        <v>270</v>
      </c>
      <c r="F63" s="7" t="s">
        <v>16</v>
      </c>
      <c r="G63" s="7" t="s">
        <v>108</v>
      </c>
      <c r="H63" s="7" t="s">
        <v>18</v>
      </c>
      <c r="I63" s="8">
        <v>35582</v>
      </c>
      <c r="J63" s="9">
        <v>4000</v>
      </c>
      <c r="K63" s="10" t="s">
        <v>271</v>
      </c>
      <c r="L63" s="7" t="s">
        <v>27</v>
      </c>
    </row>
    <row r="64" spans="1:12" ht="14.25" customHeight="1">
      <c r="A64" s="3" t="str">
        <f>HYPERLINK("https://www.fabsurplus.com/sdi_catalog/salesItemDetails.do?id=95416")</f>
        <v>https://www.fabsurplus.com/sdi_catalog/salesItemDetails.do?id=95416</v>
      </c>
      <c r="B64" s="3" t="s">
        <v>273</v>
      </c>
      <c r="C64" s="3" t="s">
        <v>262</v>
      </c>
      <c r="D64" s="3" t="s">
        <v>269</v>
      </c>
      <c r="E64" s="3" t="s">
        <v>270</v>
      </c>
      <c r="F64" s="3" t="s">
        <v>16</v>
      </c>
      <c r="G64" s="3" t="s">
        <v>108</v>
      </c>
      <c r="H64" s="3" t="s">
        <v>18</v>
      </c>
      <c r="I64" s="4">
        <v>35582</v>
      </c>
      <c r="J64" s="5">
        <v>4000</v>
      </c>
      <c r="K64" s="6" t="s">
        <v>271</v>
      </c>
      <c r="L64" s="3" t="s">
        <v>27</v>
      </c>
    </row>
    <row r="65" spans="1:12" ht="14.25" customHeight="1">
      <c r="A65" s="7" t="str">
        <f>HYPERLINK("https://www.fabsurplus.com/sdi_catalog/salesItemDetails.do?id=95417")</f>
        <v>https://www.fabsurplus.com/sdi_catalog/salesItemDetails.do?id=95417</v>
      </c>
      <c r="B65" s="7" t="s">
        <v>274</v>
      </c>
      <c r="C65" s="7" t="s">
        <v>262</v>
      </c>
      <c r="D65" s="7" t="s">
        <v>269</v>
      </c>
      <c r="E65" s="7" t="s">
        <v>270</v>
      </c>
      <c r="F65" s="7" t="s">
        <v>16</v>
      </c>
      <c r="G65" s="7" t="s">
        <v>108</v>
      </c>
      <c r="H65" s="7" t="s">
        <v>18</v>
      </c>
      <c r="I65" s="8">
        <v>35582</v>
      </c>
      <c r="J65" s="9">
        <v>4000</v>
      </c>
      <c r="K65" s="10" t="s">
        <v>271</v>
      </c>
      <c r="L65" s="7" t="s">
        <v>27</v>
      </c>
    </row>
    <row r="66" spans="1:12" ht="14.25" customHeight="1">
      <c r="A66" s="3" t="str">
        <f>HYPERLINK("https://www.fabsurplus.com/sdi_catalog/salesItemDetails.do?id=95418")</f>
        <v>https://www.fabsurplus.com/sdi_catalog/salesItemDetails.do?id=95418</v>
      </c>
      <c r="B66" s="3" t="s">
        <v>275</v>
      </c>
      <c r="C66" s="3" t="s">
        <v>262</v>
      </c>
      <c r="D66" s="3" t="s">
        <v>269</v>
      </c>
      <c r="E66" s="3" t="s">
        <v>270</v>
      </c>
      <c r="F66" s="3" t="s">
        <v>16</v>
      </c>
      <c r="G66" s="3" t="s">
        <v>108</v>
      </c>
      <c r="H66" s="3" t="s">
        <v>18</v>
      </c>
      <c r="I66" s="4">
        <v>35582</v>
      </c>
      <c r="J66" s="5">
        <v>4000</v>
      </c>
      <c r="K66" s="6" t="s">
        <v>271</v>
      </c>
      <c r="L66" s="3" t="s">
        <v>27</v>
      </c>
    </row>
    <row r="67" spans="1:12" ht="14.25" customHeight="1">
      <c r="A67" s="7" t="str">
        <f>HYPERLINK("https://www.fabsurplus.com/sdi_catalog/salesItemDetails.do?id=95420")</f>
        <v>https://www.fabsurplus.com/sdi_catalog/salesItemDetails.do?id=95420</v>
      </c>
      <c r="B67" s="7" t="s">
        <v>276</v>
      </c>
      <c r="C67" s="7" t="s">
        <v>262</v>
      </c>
      <c r="D67" s="7" t="s">
        <v>277</v>
      </c>
      <c r="E67" s="7" t="s">
        <v>278</v>
      </c>
      <c r="F67" s="7" t="s">
        <v>16</v>
      </c>
      <c r="G67" s="7" t="s">
        <v>108</v>
      </c>
      <c r="H67" s="7" t="s">
        <v>25</v>
      </c>
      <c r="I67" s="8">
        <v>35582</v>
      </c>
      <c r="J67" s="9">
        <v>2500</v>
      </c>
      <c r="K67" s="10" t="s">
        <v>279</v>
      </c>
      <c r="L67" s="7" t="s">
        <v>27</v>
      </c>
    </row>
    <row r="68" spans="1:12" ht="14.25" customHeight="1">
      <c r="A68" s="3" t="str">
        <f>HYPERLINK("https://www.fabsurplus.com/sdi_catalog/salesItemDetails.do?id=95421")</f>
        <v>https://www.fabsurplus.com/sdi_catalog/salesItemDetails.do?id=95421</v>
      </c>
      <c r="B68" s="3" t="s">
        <v>280</v>
      </c>
      <c r="C68" s="3" t="s">
        <v>262</v>
      </c>
      <c r="D68" s="3" t="s">
        <v>281</v>
      </c>
      <c r="E68" s="3" t="s">
        <v>278</v>
      </c>
      <c r="F68" s="3" t="s">
        <v>16</v>
      </c>
      <c r="G68" s="3" t="s">
        <v>108</v>
      </c>
      <c r="H68" s="3" t="s">
        <v>25</v>
      </c>
      <c r="I68" s="4">
        <v>35582</v>
      </c>
      <c r="J68" s="5">
        <v>2500</v>
      </c>
      <c r="K68" s="6" t="s">
        <v>282</v>
      </c>
      <c r="L68" s="3" t="s">
        <v>27</v>
      </c>
    </row>
    <row r="69" spans="1:12" ht="14.25" customHeight="1">
      <c r="A69" s="7" t="str">
        <f>HYPERLINK("https://www.fabsurplus.com/sdi_catalog/salesItemDetails.do?id=80052")</f>
        <v>https://www.fabsurplus.com/sdi_catalog/salesItemDetails.do?id=80052</v>
      </c>
      <c r="B69" s="7" t="s">
        <v>283</v>
      </c>
      <c r="C69" s="7" t="s">
        <v>284</v>
      </c>
      <c r="D69" s="7" t="s">
        <v>285</v>
      </c>
      <c r="E69" s="7" t="s">
        <v>286</v>
      </c>
      <c r="F69" s="7" t="s">
        <v>16</v>
      </c>
      <c r="G69" s="7" t="s">
        <v>287</v>
      </c>
      <c r="H69" s="7" t="s">
        <v>18</v>
      </c>
      <c r="I69" s="7"/>
      <c r="J69" s="9">
        <v>500</v>
      </c>
      <c r="K69" s="10" t="s">
        <v>288</v>
      </c>
      <c r="L69" s="7" t="s">
        <v>27</v>
      </c>
    </row>
    <row r="70" spans="1:12" ht="14.25" customHeight="1">
      <c r="A70" s="3" t="str">
        <f>HYPERLINK("https://www.fabsurplus.com/sdi_catalog/salesItemDetails.do?id=54217")</f>
        <v>https://www.fabsurplus.com/sdi_catalog/salesItemDetails.do?id=54217</v>
      </c>
      <c r="B70" s="3" t="s">
        <v>289</v>
      </c>
      <c r="C70" s="3" t="s">
        <v>290</v>
      </c>
      <c r="D70" s="3" t="s">
        <v>291</v>
      </c>
      <c r="E70" s="3" t="s">
        <v>292</v>
      </c>
      <c r="F70" s="3" t="s">
        <v>293</v>
      </c>
      <c r="G70" s="3" t="s">
        <v>294</v>
      </c>
      <c r="H70" s="3" t="s">
        <v>25</v>
      </c>
      <c r="I70" s="4">
        <v>39173</v>
      </c>
      <c r="J70" s="5">
        <v>5000</v>
      </c>
      <c r="K70" s="6" t="s">
        <v>295</v>
      </c>
      <c r="L70" s="3" t="s">
        <v>296</v>
      </c>
    </row>
    <row r="71" spans="1:12" ht="14.25" customHeight="1">
      <c r="A71" s="7" t="str">
        <f>HYPERLINK("https://www.fabsurplus.com/sdi_catalog/salesItemDetails.do?id=54218")</f>
        <v>https://www.fabsurplus.com/sdi_catalog/salesItemDetails.do?id=54218</v>
      </c>
      <c r="B71" s="7" t="s">
        <v>297</v>
      </c>
      <c r="C71" s="7" t="s">
        <v>290</v>
      </c>
      <c r="D71" s="7" t="s">
        <v>291</v>
      </c>
      <c r="E71" s="7" t="s">
        <v>292</v>
      </c>
      <c r="F71" s="7" t="s">
        <v>16</v>
      </c>
      <c r="G71" s="7" t="s">
        <v>294</v>
      </c>
      <c r="H71" s="7" t="s">
        <v>25</v>
      </c>
      <c r="I71" s="8">
        <v>39173</v>
      </c>
      <c r="J71" s="9">
        <v>5000</v>
      </c>
      <c r="K71" s="10" t="s">
        <v>298</v>
      </c>
      <c r="L71" s="7" t="s">
        <v>296</v>
      </c>
    </row>
    <row r="72" spans="1:12" ht="14.25" customHeight="1">
      <c r="A72" s="3" t="str">
        <f>HYPERLINK("https://www.fabsurplus.com/sdi_catalog/salesItemDetails.do?id=54219")</f>
        <v>https://www.fabsurplus.com/sdi_catalog/salesItemDetails.do?id=54219</v>
      </c>
      <c r="B72" s="3" t="s">
        <v>299</v>
      </c>
      <c r="C72" s="3" t="s">
        <v>290</v>
      </c>
      <c r="D72" s="3" t="s">
        <v>291</v>
      </c>
      <c r="E72" s="3" t="s">
        <v>292</v>
      </c>
      <c r="F72" s="3" t="s">
        <v>16</v>
      </c>
      <c r="G72" s="3" t="s">
        <v>294</v>
      </c>
      <c r="H72" s="3" t="s">
        <v>25</v>
      </c>
      <c r="I72" s="4">
        <v>39173</v>
      </c>
      <c r="J72" s="5">
        <v>5000</v>
      </c>
      <c r="K72" s="6" t="s">
        <v>300</v>
      </c>
      <c r="L72" s="3" t="s">
        <v>296</v>
      </c>
    </row>
    <row r="73" spans="1:12" ht="14.25" customHeight="1">
      <c r="A73" s="7" t="str">
        <f>HYPERLINK("https://www.fabsurplus.com/sdi_catalog/salesItemDetails.do?id=54220")</f>
        <v>https://www.fabsurplus.com/sdi_catalog/salesItemDetails.do?id=54220</v>
      </c>
      <c r="B73" s="7" t="s">
        <v>301</v>
      </c>
      <c r="C73" s="7" t="s">
        <v>290</v>
      </c>
      <c r="D73" s="7" t="s">
        <v>302</v>
      </c>
      <c r="E73" s="7" t="s">
        <v>292</v>
      </c>
      <c r="F73" s="7" t="s">
        <v>16</v>
      </c>
      <c r="G73" s="7" t="s">
        <v>294</v>
      </c>
      <c r="H73" s="7" t="s">
        <v>25</v>
      </c>
      <c r="I73" s="8">
        <v>36678</v>
      </c>
      <c r="J73" s="9">
        <v>5000</v>
      </c>
      <c r="K73" s="7" t="s">
        <v>303</v>
      </c>
      <c r="L73" s="7" t="s">
        <v>296</v>
      </c>
    </row>
    <row r="74" spans="1:12" ht="14.25" customHeight="1">
      <c r="A74" s="3" t="str">
        <f>HYPERLINK("https://www.fabsurplus.com/sdi_catalog/salesItemDetails.do?id=54221")</f>
        <v>https://www.fabsurplus.com/sdi_catalog/salesItemDetails.do?id=54221</v>
      </c>
      <c r="B74" s="3" t="s">
        <v>304</v>
      </c>
      <c r="C74" s="3" t="s">
        <v>290</v>
      </c>
      <c r="D74" s="3" t="s">
        <v>302</v>
      </c>
      <c r="E74" s="3" t="s">
        <v>292</v>
      </c>
      <c r="F74" s="3" t="s">
        <v>16</v>
      </c>
      <c r="G74" s="3" t="s">
        <v>294</v>
      </c>
      <c r="H74" s="3" t="s">
        <v>25</v>
      </c>
      <c r="I74" s="4">
        <v>36678</v>
      </c>
      <c r="J74" s="5">
        <v>5000</v>
      </c>
      <c r="K74" s="3" t="s">
        <v>303</v>
      </c>
      <c r="L74" s="3" t="s">
        <v>296</v>
      </c>
    </row>
    <row r="75" spans="1:12" ht="14.25" customHeight="1">
      <c r="A75" s="7" t="str">
        <f>HYPERLINK("https://www.fabsurplus.com/sdi_catalog/salesItemDetails.do?id=54222")</f>
        <v>https://www.fabsurplus.com/sdi_catalog/salesItemDetails.do?id=54222</v>
      </c>
      <c r="B75" s="7" t="s">
        <v>305</v>
      </c>
      <c r="C75" s="7" t="s">
        <v>290</v>
      </c>
      <c r="D75" s="7" t="s">
        <v>306</v>
      </c>
      <c r="E75" s="7" t="s">
        <v>307</v>
      </c>
      <c r="F75" s="7" t="s">
        <v>16</v>
      </c>
      <c r="G75" s="7" t="s">
        <v>294</v>
      </c>
      <c r="H75" s="7" t="s">
        <v>25</v>
      </c>
      <c r="I75" s="8">
        <v>36678</v>
      </c>
      <c r="J75" s="9">
        <v>2000</v>
      </c>
      <c r="K75" s="7" t="s">
        <v>303</v>
      </c>
      <c r="L75" s="7" t="s">
        <v>296</v>
      </c>
    </row>
    <row r="76" spans="1:12" ht="14.25" customHeight="1">
      <c r="A76" s="3" t="str">
        <f>HYPERLINK("https://www.fabsurplus.com/sdi_catalog/salesItemDetails.do?id=81822")</f>
        <v>https://www.fabsurplus.com/sdi_catalog/salesItemDetails.do?id=81822</v>
      </c>
      <c r="B76" s="3" t="s">
        <v>308</v>
      </c>
      <c r="C76" s="3" t="s">
        <v>290</v>
      </c>
      <c r="D76" s="3" t="s">
        <v>309</v>
      </c>
      <c r="E76" s="3" t="s">
        <v>310</v>
      </c>
      <c r="F76" s="3" t="s">
        <v>16</v>
      </c>
      <c r="G76" s="3" t="s">
        <v>108</v>
      </c>
      <c r="H76" s="3" t="s">
        <v>25</v>
      </c>
      <c r="I76" s="4">
        <v>32660</v>
      </c>
      <c r="J76" s="5">
        <v>1000</v>
      </c>
      <c r="K76" s="6" t="s">
        <v>311</v>
      </c>
      <c r="L76" s="3" t="s">
        <v>53</v>
      </c>
    </row>
    <row r="77" spans="1:12" ht="14.25" customHeight="1">
      <c r="A77" s="7" t="str">
        <f>HYPERLINK("https://www.fabsurplus.com/sdi_catalog/salesItemDetails.do?id=89969")</f>
        <v>https://www.fabsurplus.com/sdi_catalog/salesItemDetails.do?id=89969</v>
      </c>
      <c r="B77" s="7" t="s">
        <v>312</v>
      </c>
      <c r="C77" s="7" t="s">
        <v>290</v>
      </c>
      <c r="D77" s="7" t="s">
        <v>313</v>
      </c>
      <c r="E77" s="7" t="s">
        <v>314</v>
      </c>
      <c r="F77" s="7" t="s">
        <v>16</v>
      </c>
      <c r="G77" s="7" t="s">
        <v>315</v>
      </c>
      <c r="H77" s="7" t="s">
        <v>25</v>
      </c>
      <c r="I77" s="8">
        <v>35217</v>
      </c>
      <c r="J77" s="9">
        <v>7500</v>
      </c>
      <c r="K77" s="10" t="s">
        <v>316</v>
      </c>
      <c r="L77" s="7" t="s">
        <v>27</v>
      </c>
    </row>
    <row r="78" spans="1:12" ht="14.25" customHeight="1">
      <c r="A78" s="3" t="str">
        <f>HYPERLINK("https://www.fabsurplus.com/sdi_catalog/salesItemDetails.do?id=95559")</f>
        <v>https://www.fabsurplus.com/sdi_catalog/salesItemDetails.do?id=95559</v>
      </c>
      <c r="B78" s="3" t="s">
        <v>317</v>
      </c>
      <c r="C78" s="3" t="s">
        <v>290</v>
      </c>
      <c r="D78" s="3" t="s">
        <v>318</v>
      </c>
      <c r="E78" s="3" t="s">
        <v>319</v>
      </c>
      <c r="F78" s="3" t="s">
        <v>16</v>
      </c>
      <c r="G78" s="3" t="s">
        <v>108</v>
      </c>
      <c r="H78" s="3" t="s">
        <v>18</v>
      </c>
      <c r="I78" s="4">
        <v>36678</v>
      </c>
      <c r="J78" s="5">
        <v>3000</v>
      </c>
      <c r="K78" s="6" t="s">
        <v>320</v>
      </c>
      <c r="L78" s="3" t="s">
        <v>27</v>
      </c>
    </row>
    <row r="79" spans="1:12" ht="14.25" customHeight="1">
      <c r="A79" s="7" t="str">
        <f>HYPERLINK("https://www.fabsurplus.com/sdi_catalog/salesItemDetails.do?id=78132")</f>
        <v>https://www.fabsurplus.com/sdi_catalog/salesItemDetails.do?id=78132</v>
      </c>
      <c r="B79" s="7" t="s">
        <v>321</v>
      </c>
      <c r="C79" s="7" t="s">
        <v>322</v>
      </c>
      <c r="D79" s="7" t="s">
        <v>323</v>
      </c>
      <c r="E79" s="7" t="s">
        <v>324</v>
      </c>
      <c r="F79" s="7" t="s">
        <v>16</v>
      </c>
      <c r="G79" s="7" t="s">
        <v>45</v>
      </c>
      <c r="H79" s="7" t="s">
        <v>25</v>
      </c>
      <c r="I79" s="8">
        <v>35827</v>
      </c>
      <c r="J79" s="9">
        <v>15000</v>
      </c>
      <c r="K79" s="10" t="s">
        <v>325</v>
      </c>
      <c r="L79" s="7" t="s">
        <v>27</v>
      </c>
    </row>
    <row r="80" spans="1:12" ht="14.25" customHeight="1">
      <c r="A80" s="3" t="str">
        <f>HYPERLINK("https://www.fabsurplus.com/sdi_catalog/salesItemDetails.do?id=92047")</f>
        <v>https://www.fabsurplus.com/sdi_catalog/salesItemDetails.do?id=92047</v>
      </c>
      <c r="B80" s="3" t="s">
        <v>326</v>
      </c>
      <c r="C80" s="3" t="s">
        <v>327</v>
      </c>
      <c r="D80" s="3" t="s">
        <v>328</v>
      </c>
      <c r="E80" s="3" t="s">
        <v>329</v>
      </c>
      <c r="F80" s="3" t="s">
        <v>16</v>
      </c>
      <c r="G80" s="3" t="s">
        <v>287</v>
      </c>
      <c r="H80" s="3" t="s">
        <v>18</v>
      </c>
      <c r="I80" s="4">
        <v>40695</v>
      </c>
      <c r="J80" s="5">
        <v>20000</v>
      </c>
      <c r="K80" s="6" t="s">
        <v>330</v>
      </c>
      <c r="L80" s="3" t="s">
        <v>27</v>
      </c>
    </row>
    <row r="81" spans="1:12" ht="14.25" customHeight="1">
      <c r="A81" s="7" t="str">
        <f>HYPERLINK("https://www.fabsurplus.com/sdi_catalog/salesItemDetails.do?id=79596")</f>
        <v>https://www.fabsurplus.com/sdi_catalog/salesItemDetails.do?id=79596</v>
      </c>
      <c r="B81" s="7" t="s">
        <v>331</v>
      </c>
      <c r="C81" s="7" t="s">
        <v>332</v>
      </c>
      <c r="D81" s="7" t="s">
        <v>333</v>
      </c>
      <c r="E81" s="7" t="s">
        <v>334</v>
      </c>
      <c r="F81" s="7" t="s">
        <v>335</v>
      </c>
      <c r="G81" s="7" t="s">
        <v>84</v>
      </c>
      <c r="H81" s="7" t="s">
        <v>18</v>
      </c>
      <c r="I81" s="8">
        <v>36678</v>
      </c>
      <c r="J81" s="9">
        <v>500</v>
      </c>
      <c r="K81" s="10" t="s">
        <v>336</v>
      </c>
      <c r="L81" s="7" t="s">
        <v>27</v>
      </c>
    </row>
    <row r="82" spans="1:12" ht="14.25" customHeight="1">
      <c r="A82" s="3" t="str">
        <f>HYPERLINK("https://www.fabsurplus.com/sdi_catalog/salesItemDetails.do?id=79885")</f>
        <v>https://www.fabsurplus.com/sdi_catalog/salesItemDetails.do?id=79885</v>
      </c>
      <c r="B82" s="3" t="s">
        <v>337</v>
      </c>
      <c r="C82" s="3" t="s">
        <v>332</v>
      </c>
      <c r="D82" s="3" t="s">
        <v>338</v>
      </c>
      <c r="E82" s="3" t="s">
        <v>339</v>
      </c>
      <c r="F82" s="3" t="s">
        <v>16</v>
      </c>
      <c r="G82" s="3" t="s">
        <v>84</v>
      </c>
      <c r="H82" s="3" t="s">
        <v>25</v>
      </c>
      <c r="I82" s="3"/>
      <c r="J82" s="5">
        <v>200</v>
      </c>
      <c r="K82" s="6" t="s">
        <v>340</v>
      </c>
      <c r="L82" s="3" t="s">
        <v>27</v>
      </c>
    </row>
    <row r="83" spans="1:12" ht="14.25" customHeight="1">
      <c r="A83" s="7" t="str">
        <f>HYPERLINK("https://www.fabsurplus.com/sdi_catalog/salesItemDetails.do?id=79887")</f>
        <v>https://www.fabsurplus.com/sdi_catalog/salesItemDetails.do?id=79887</v>
      </c>
      <c r="B83" s="7" t="s">
        <v>341</v>
      </c>
      <c r="C83" s="7" t="s">
        <v>342</v>
      </c>
      <c r="D83" s="7" t="s">
        <v>343</v>
      </c>
      <c r="E83" s="7" t="s">
        <v>344</v>
      </c>
      <c r="F83" s="7" t="s">
        <v>16</v>
      </c>
      <c r="G83" s="7" t="s">
        <v>345</v>
      </c>
      <c r="H83" s="7" t="s">
        <v>18</v>
      </c>
      <c r="I83" s="8">
        <v>34851</v>
      </c>
      <c r="J83" s="9">
        <v>200</v>
      </c>
      <c r="K83" s="10" t="s">
        <v>346</v>
      </c>
      <c r="L83" s="7" t="s">
        <v>27</v>
      </c>
    </row>
    <row r="84" spans="1:12" ht="14.25" customHeight="1">
      <c r="A84" s="3" t="str">
        <f>HYPERLINK("https://www.fabsurplus.com/sdi_catalog/salesItemDetails.do?id=83513")</f>
        <v>https://www.fabsurplus.com/sdi_catalog/salesItemDetails.do?id=83513</v>
      </c>
      <c r="B84" s="3" t="s">
        <v>347</v>
      </c>
      <c r="C84" s="3" t="s">
        <v>348</v>
      </c>
      <c r="D84" s="3" t="s">
        <v>349</v>
      </c>
      <c r="E84" s="3" t="s">
        <v>350</v>
      </c>
      <c r="F84" s="3" t="s">
        <v>16</v>
      </c>
      <c r="G84" s="3" t="s">
        <v>315</v>
      </c>
      <c r="H84" s="3" t="s">
        <v>18</v>
      </c>
      <c r="I84" s="4">
        <v>40391</v>
      </c>
      <c r="J84" s="5">
        <v>25000</v>
      </c>
      <c r="K84" s="6" t="s">
        <v>351</v>
      </c>
      <c r="L84" s="3" t="s">
        <v>352</v>
      </c>
    </row>
    <row r="85" spans="1:12" ht="14.25" customHeight="1">
      <c r="A85" s="7" t="str">
        <f>HYPERLINK("https://www.fabsurplus.com/sdi_catalog/salesItemDetails.do?id=83739")</f>
        <v>https://www.fabsurplus.com/sdi_catalog/salesItemDetails.do?id=83739</v>
      </c>
      <c r="B85" s="7" t="s">
        <v>353</v>
      </c>
      <c r="C85" s="7" t="s">
        <v>354</v>
      </c>
      <c r="D85" s="7" t="s">
        <v>355</v>
      </c>
      <c r="E85" s="7" t="s">
        <v>356</v>
      </c>
      <c r="F85" s="7" t="s">
        <v>16</v>
      </c>
      <c r="G85" s="7" t="s">
        <v>357</v>
      </c>
      <c r="H85" s="7" t="s">
        <v>18</v>
      </c>
      <c r="I85" s="7"/>
      <c r="J85" s="9">
        <v>5000</v>
      </c>
      <c r="K85" s="10" t="s">
        <v>358</v>
      </c>
      <c r="L85" s="7" t="s">
        <v>143</v>
      </c>
    </row>
    <row r="86" spans="1:12" ht="14.25" customHeight="1">
      <c r="A86" s="3" t="str">
        <f>HYPERLINK("https://www.fabsurplus.com/sdi_catalog/salesItemDetails.do?id=83515")</f>
        <v>https://www.fabsurplus.com/sdi_catalog/salesItemDetails.do?id=83515</v>
      </c>
      <c r="B86" s="3" t="s">
        <v>359</v>
      </c>
      <c r="C86" s="3" t="s">
        <v>360</v>
      </c>
      <c r="D86" s="3" t="s">
        <v>361</v>
      </c>
      <c r="E86" s="3" t="s">
        <v>362</v>
      </c>
      <c r="F86" s="3" t="s">
        <v>16</v>
      </c>
      <c r="G86" s="3" t="s">
        <v>315</v>
      </c>
      <c r="H86" s="3" t="s">
        <v>18</v>
      </c>
      <c r="I86" s="4">
        <v>38139</v>
      </c>
      <c r="J86" s="5">
        <v>10000</v>
      </c>
      <c r="K86" s="6" t="s">
        <v>363</v>
      </c>
      <c r="L86" s="3" t="s">
        <v>364</v>
      </c>
    </row>
    <row r="87" spans="1:12" ht="14.25" customHeight="1">
      <c r="A87" s="7" t="str">
        <f>HYPERLINK("https://www.fabsurplus.com/sdi_catalog/salesItemDetails.do?id=1557")</f>
        <v>https://www.fabsurplus.com/sdi_catalog/salesItemDetails.do?id=1557</v>
      </c>
      <c r="B87" s="7" t="s">
        <v>365</v>
      </c>
      <c r="C87" s="7" t="s">
        <v>366</v>
      </c>
      <c r="D87" s="7" t="s">
        <v>367</v>
      </c>
      <c r="E87" s="7" t="s">
        <v>368</v>
      </c>
      <c r="F87" s="7" t="s">
        <v>16</v>
      </c>
      <c r="G87" s="7" t="s">
        <v>369</v>
      </c>
      <c r="H87" s="7" t="s">
        <v>25</v>
      </c>
      <c r="I87" s="8">
        <v>33756</v>
      </c>
      <c r="J87" s="9">
        <v>500</v>
      </c>
      <c r="K87" s="10" t="s">
        <v>370</v>
      </c>
      <c r="L87" s="7" t="s">
        <v>27</v>
      </c>
    </row>
    <row r="88" spans="1:12" ht="14.25" customHeight="1">
      <c r="A88" s="3" t="str">
        <f>HYPERLINK("https://www.fabsurplus.com/sdi_catalog/salesItemDetails.do?id=95405")</f>
        <v>https://www.fabsurplus.com/sdi_catalog/salesItemDetails.do?id=95405</v>
      </c>
      <c r="B88" s="3" t="s">
        <v>371</v>
      </c>
      <c r="C88" s="3" t="s">
        <v>372</v>
      </c>
      <c r="D88" s="3" t="s">
        <v>367</v>
      </c>
      <c r="E88" s="3" t="s">
        <v>368</v>
      </c>
      <c r="F88" s="3" t="s">
        <v>16</v>
      </c>
      <c r="G88" s="3" t="s">
        <v>369</v>
      </c>
      <c r="H88" s="3" t="s">
        <v>25</v>
      </c>
      <c r="I88" s="4">
        <v>33756</v>
      </c>
      <c r="J88" s="5">
        <v>500</v>
      </c>
      <c r="K88" s="6" t="s">
        <v>370</v>
      </c>
      <c r="L88" s="3" t="s">
        <v>27</v>
      </c>
    </row>
    <row r="89" spans="1:12" ht="14.25" customHeight="1">
      <c r="A89" s="7" t="str">
        <f>HYPERLINK("https://www.fabsurplus.com/sdi_catalog/salesItemDetails.do?id=83516")</f>
        <v>https://www.fabsurplus.com/sdi_catalog/salesItemDetails.do?id=83516</v>
      </c>
      <c r="B89" s="7" t="s">
        <v>373</v>
      </c>
      <c r="C89" s="7" t="s">
        <v>374</v>
      </c>
      <c r="D89" s="7" t="s">
        <v>375</v>
      </c>
      <c r="E89" s="7" t="s">
        <v>376</v>
      </c>
      <c r="F89" s="7" t="s">
        <v>16</v>
      </c>
      <c r="G89" s="7" t="s">
        <v>69</v>
      </c>
      <c r="H89" s="7" t="s">
        <v>25</v>
      </c>
      <c r="I89" s="8">
        <v>36678</v>
      </c>
      <c r="J89" s="9">
        <v>7500</v>
      </c>
      <c r="K89" s="10" t="s">
        <v>377</v>
      </c>
      <c r="L89" s="7"/>
    </row>
    <row r="90" spans="1:12" ht="14.25" customHeight="1">
      <c r="A90" s="3" t="str">
        <f>HYPERLINK("https://www.fabsurplus.com/sdi_catalog/salesItemDetails.do?id=79600")</f>
        <v>https://www.fabsurplus.com/sdi_catalog/salesItemDetails.do?id=79600</v>
      </c>
      <c r="B90" s="3" t="s">
        <v>378</v>
      </c>
      <c r="C90" s="3" t="s">
        <v>379</v>
      </c>
      <c r="D90" s="3" t="s">
        <v>380</v>
      </c>
      <c r="E90" s="3" t="s">
        <v>381</v>
      </c>
      <c r="F90" s="3" t="s">
        <v>16</v>
      </c>
      <c r="G90" s="3" t="s">
        <v>382</v>
      </c>
      <c r="H90" s="3" t="s">
        <v>25</v>
      </c>
      <c r="I90" s="4">
        <v>36678</v>
      </c>
      <c r="J90" s="5">
        <v>7500</v>
      </c>
      <c r="K90" s="6" t="s">
        <v>383</v>
      </c>
      <c r="L90" s="3" t="s">
        <v>384</v>
      </c>
    </row>
    <row r="91" spans="1:12" ht="14.25" customHeight="1">
      <c r="A91" s="7" t="str">
        <f>HYPERLINK("https://www.fabsurplus.com/sdi_catalog/salesItemDetails.do?id=95406")</f>
        <v>https://www.fabsurplus.com/sdi_catalog/salesItemDetails.do?id=95406</v>
      </c>
      <c r="B91" s="7" t="s">
        <v>385</v>
      </c>
      <c r="C91" s="7" t="s">
        <v>379</v>
      </c>
      <c r="D91" s="7" t="s">
        <v>380</v>
      </c>
      <c r="E91" s="7" t="s">
        <v>381</v>
      </c>
      <c r="F91" s="7" t="s">
        <v>16</v>
      </c>
      <c r="G91" s="7" t="s">
        <v>382</v>
      </c>
      <c r="H91" s="7" t="s">
        <v>25</v>
      </c>
      <c r="I91" s="8">
        <v>36678</v>
      </c>
      <c r="J91" s="9">
        <v>7500</v>
      </c>
      <c r="K91" s="10" t="s">
        <v>383</v>
      </c>
      <c r="L91" s="7" t="s">
        <v>384</v>
      </c>
    </row>
    <row r="92" spans="1:12" ht="14.25" customHeight="1">
      <c r="A92" s="3" t="str">
        <f>HYPERLINK("https://www.fabsurplus.com/sdi_catalog/salesItemDetails.do?id=76735")</f>
        <v>https://www.fabsurplus.com/sdi_catalog/salesItemDetails.do?id=76735</v>
      </c>
      <c r="B92" s="3" t="s">
        <v>386</v>
      </c>
      <c r="C92" s="3" t="s">
        <v>387</v>
      </c>
      <c r="D92" s="3" t="s">
        <v>388</v>
      </c>
      <c r="E92" s="3" t="s">
        <v>389</v>
      </c>
      <c r="F92" s="3" t="s">
        <v>16</v>
      </c>
      <c r="G92" s="3" t="s">
        <v>45</v>
      </c>
      <c r="H92" s="3" t="s">
        <v>18</v>
      </c>
      <c r="I92" s="4">
        <v>38169</v>
      </c>
      <c r="J92" s="5">
        <v>3000</v>
      </c>
      <c r="K92" s="6" t="s">
        <v>390</v>
      </c>
      <c r="L92" s="3" t="s">
        <v>27</v>
      </c>
    </row>
    <row r="93" spans="1:12" ht="14.25" customHeight="1">
      <c r="A93" s="7" t="str">
        <f>HYPERLINK("https://www.fabsurplus.com/sdi_catalog/salesItemDetails.do?id=76736")</f>
        <v>https://www.fabsurplus.com/sdi_catalog/salesItemDetails.do?id=76736</v>
      </c>
      <c r="B93" s="7" t="s">
        <v>391</v>
      </c>
      <c r="C93" s="7" t="s">
        <v>387</v>
      </c>
      <c r="D93" s="7" t="s">
        <v>388</v>
      </c>
      <c r="E93" s="7" t="s">
        <v>389</v>
      </c>
      <c r="F93" s="7" t="s">
        <v>16</v>
      </c>
      <c r="G93" s="7" t="s">
        <v>45</v>
      </c>
      <c r="H93" s="7" t="s">
        <v>18</v>
      </c>
      <c r="I93" s="8">
        <v>38169</v>
      </c>
      <c r="J93" s="9">
        <v>3000</v>
      </c>
      <c r="K93" s="10" t="s">
        <v>392</v>
      </c>
      <c r="L93" s="7" t="s">
        <v>27</v>
      </c>
    </row>
    <row r="94" spans="1:12" ht="14.25" customHeight="1">
      <c r="A94" s="3" t="str">
        <f>HYPERLINK("https://www.fabsurplus.com/sdi_catalog/salesItemDetails.do?id=76737")</f>
        <v>https://www.fabsurplus.com/sdi_catalog/salesItemDetails.do?id=76737</v>
      </c>
      <c r="B94" s="3" t="s">
        <v>393</v>
      </c>
      <c r="C94" s="3" t="s">
        <v>387</v>
      </c>
      <c r="D94" s="3" t="s">
        <v>388</v>
      </c>
      <c r="E94" s="3" t="s">
        <v>389</v>
      </c>
      <c r="F94" s="3" t="s">
        <v>16</v>
      </c>
      <c r="G94" s="3" t="s">
        <v>45</v>
      </c>
      <c r="H94" s="3" t="s">
        <v>18</v>
      </c>
      <c r="I94" s="4">
        <v>38169</v>
      </c>
      <c r="J94" s="5">
        <v>3000</v>
      </c>
      <c r="K94" s="6" t="s">
        <v>394</v>
      </c>
      <c r="L94" s="3" t="s">
        <v>27</v>
      </c>
    </row>
    <row r="95" spans="1:12" ht="14.25" customHeight="1">
      <c r="A95" s="7" t="str">
        <f>HYPERLINK("https://www.fabsurplus.com/sdi_catalog/salesItemDetails.do?id=76738")</f>
        <v>https://www.fabsurplus.com/sdi_catalog/salesItemDetails.do?id=76738</v>
      </c>
      <c r="B95" s="7" t="s">
        <v>395</v>
      </c>
      <c r="C95" s="7" t="s">
        <v>387</v>
      </c>
      <c r="D95" s="7" t="s">
        <v>388</v>
      </c>
      <c r="E95" s="7" t="s">
        <v>389</v>
      </c>
      <c r="F95" s="7" t="s">
        <v>16</v>
      </c>
      <c r="G95" s="7" t="s">
        <v>45</v>
      </c>
      <c r="H95" s="7" t="s">
        <v>18</v>
      </c>
      <c r="I95" s="8">
        <v>38169</v>
      </c>
      <c r="J95" s="9">
        <v>3000</v>
      </c>
      <c r="K95" s="10" t="s">
        <v>396</v>
      </c>
      <c r="L95" s="7" t="s">
        <v>27</v>
      </c>
    </row>
    <row r="96" spans="1:12" ht="14.25" customHeight="1">
      <c r="A96" s="3" t="str">
        <f>HYPERLINK("https://www.fabsurplus.com/sdi_catalog/salesItemDetails.do?id=76739")</f>
        <v>https://www.fabsurplus.com/sdi_catalog/salesItemDetails.do?id=76739</v>
      </c>
      <c r="B96" s="3" t="s">
        <v>397</v>
      </c>
      <c r="C96" s="3" t="s">
        <v>387</v>
      </c>
      <c r="D96" s="3" t="s">
        <v>388</v>
      </c>
      <c r="E96" s="3" t="s">
        <v>389</v>
      </c>
      <c r="F96" s="3" t="s">
        <v>16</v>
      </c>
      <c r="G96" s="3" t="s">
        <v>45</v>
      </c>
      <c r="H96" s="3" t="s">
        <v>18</v>
      </c>
      <c r="I96" s="4">
        <v>38231</v>
      </c>
      <c r="J96" s="5">
        <v>3000</v>
      </c>
      <c r="K96" s="6" t="s">
        <v>398</v>
      </c>
      <c r="L96" s="3" t="s">
        <v>27</v>
      </c>
    </row>
    <row r="97" spans="1:12" ht="14.25" customHeight="1">
      <c r="A97" s="7" t="str">
        <f>HYPERLINK("https://www.fabsurplus.com/sdi_catalog/salesItemDetails.do?id=79892")</f>
        <v>https://www.fabsurplus.com/sdi_catalog/salesItemDetails.do?id=79892</v>
      </c>
      <c r="B97" s="7" t="s">
        <v>399</v>
      </c>
      <c r="C97" s="7" t="s">
        <v>400</v>
      </c>
      <c r="D97" s="7" t="s">
        <v>401</v>
      </c>
      <c r="E97" s="7" t="s">
        <v>402</v>
      </c>
      <c r="F97" s="7" t="s">
        <v>16</v>
      </c>
      <c r="G97" s="7" t="s">
        <v>84</v>
      </c>
      <c r="H97" s="7" t="s">
        <v>18</v>
      </c>
      <c r="I97" s="7"/>
      <c r="J97" s="9">
        <v>200</v>
      </c>
      <c r="K97" s="10" t="s">
        <v>403</v>
      </c>
      <c r="L97" s="7" t="s">
        <v>27</v>
      </c>
    </row>
    <row r="98" spans="1:12" ht="14.25" customHeight="1">
      <c r="A98" s="3" t="str">
        <f>HYPERLINK("https://www.fabsurplus.com/sdi_catalog/salesItemDetails.do?id=71907")</f>
        <v>https://www.fabsurplus.com/sdi_catalog/salesItemDetails.do?id=71907</v>
      </c>
      <c r="B98" s="3" t="s">
        <v>404</v>
      </c>
      <c r="C98" s="3" t="s">
        <v>405</v>
      </c>
      <c r="D98" s="3" t="s">
        <v>406</v>
      </c>
      <c r="E98" s="3" t="s">
        <v>407</v>
      </c>
      <c r="F98" s="3" t="s">
        <v>16</v>
      </c>
      <c r="G98" s="3" t="s">
        <v>408</v>
      </c>
      <c r="H98" s="3" t="s">
        <v>18</v>
      </c>
      <c r="I98" s="4">
        <v>37165</v>
      </c>
      <c r="J98" s="5">
        <v>3000</v>
      </c>
      <c r="K98" s="6" t="s">
        <v>409</v>
      </c>
      <c r="L98" s="3" t="s">
        <v>27</v>
      </c>
    </row>
    <row r="99" spans="1:12" ht="14.25" customHeight="1">
      <c r="A99" s="3" t="str">
        <f>HYPERLINK("https://www.fabsurplus.com/sdi_catalog/salesItemDetails.do?id=56141")</f>
        <v>https://www.fabsurplus.com/sdi_catalog/salesItemDetails.do?id=56141</v>
      </c>
      <c r="B99" s="3" t="s">
        <v>410</v>
      </c>
      <c r="C99" s="3" t="s">
        <v>411</v>
      </c>
      <c r="D99" s="3" t="s">
        <v>412</v>
      </c>
      <c r="E99" s="3" t="s">
        <v>413</v>
      </c>
      <c r="F99" s="3" t="s">
        <v>16</v>
      </c>
      <c r="G99" s="3" t="s">
        <v>216</v>
      </c>
      <c r="H99" s="3" t="s">
        <v>18</v>
      </c>
      <c r="I99" s="4">
        <v>39052</v>
      </c>
      <c r="J99" s="5">
        <v>20000</v>
      </c>
      <c r="K99" s="6" t="s">
        <v>414</v>
      </c>
      <c r="L99" s="3" t="s">
        <v>149</v>
      </c>
    </row>
    <row r="100" spans="1:12" ht="14.25" customHeight="1">
      <c r="A100" s="7" t="str">
        <f>HYPERLINK("https://www.fabsurplus.com/sdi_catalog/salesItemDetails.do?id=56310")</f>
        <v>https://www.fabsurplus.com/sdi_catalog/salesItemDetails.do?id=56310</v>
      </c>
      <c r="B100" s="7" t="s">
        <v>415</v>
      </c>
      <c r="C100" s="7" t="s">
        <v>416</v>
      </c>
      <c r="D100" s="7" t="s">
        <v>417</v>
      </c>
      <c r="E100" s="7" t="s">
        <v>418</v>
      </c>
      <c r="F100" s="7" t="s">
        <v>16</v>
      </c>
      <c r="G100" s="7" t="s">
        <v>419</v>
      </c>
      <c r="H100" s="7" t="s">
        <v>18</v>
      </c>
      <c r="I100" s="8">
        <v>37773</v>
      </c>
      <c r="J100" s="9">
        <v>5000</v>
      </c>
      <c r="K100" s="10" t="s">
        <v>420</v>
      </c>
      <c r="L100" s="7" t="s">
        <v>149</v>
      </c>
    </row>
    <row r="101" spans="1:12" ht="14.25" customHeight="1">
      <c r="A101" s="3" t="str">
        <f>HYPERLINK("https://www.fabsurplus.com/sdi_catalog/salesItemDetails.do?id=98726")</f>
        <v>https://www.fabsurplus.com/sdi_catalog/salesItemDetails.do?id=98726</v>
      </c>
      <c r="B101" s="3" t="s">
        <v>421</v>
      </c>
      <c r="C101" s="3" t="s">
        <v>416</v>
      </c>
      <c r="D101" s="3" t="s">
        <v>422</v>
      </c>
      <c r="E101" s="3" t="s">
        <v>423</v>
      </c>
      <c r="F101" s="3" t="s">
        <v>16</v>
      </c>
      <c r="G101" s="3" t="s">
        <v>24</v>
      </c>
      <c r="H101" s="3" t="s">
        <v>25</v>
      </c>
      <c r="I101" s="4">
        <v>39600</v>
      </c>
      <c r="J101" s="5">
        <v>10000</v>
      </c>
      <c r="K101" s="3" t="s">
        <v>424</v>
      </c>
      <c r="L101" s="3" t="s">
        <v>27</v>
      </c>
    </row>
    <row r="102" spans="1:12" ht="14.25" customHeight="1">
      <c r="A102" s="7" t="str">
        <f>HYPERLINK("https://www.fabsurplus.com/sdi_catalog/salesItemDetails.do?id=98727")</f>
        <v>https://www.fabsurplus.com/sdi_catalog/salesItemDetails.do?id=98727</v>
      </c>
      <c r="B102" s="7" t="s">
        <v>425</v>
      </c>
      <c r="C102" s="7" t="s">
        <v>416</v>
      </c>
      <c r="D102" s="7" t="s">
        <v>426</v>
      </c>
      <c r="E102" s="7" t="s">
        <v>427</v>
      </c>
      <c r="F102" s="7" t="s">
        <v>16</v>
      </c>
      <c r="G102" s="7" t="s">
        <v>24</v>
      </c>
      <c r="H102" s="7" t="s">
        <v>25</v>
      </c>
      <c r="I102" s="8">
        <v>39600</v>
      </c>
      <c r="J102" s="9">
        <v>10000</v>
      </c>
      <c r="K102" s="7" t="s">
        <v>428</v>
      </c>
      <c r="L102" s="7" t="s">
        <v>27</v>
      </c>
    </row>
    <row r="103" spans="1:12" ht="14.25" customHeight="1">
      <c r="A103" s="3" t="str">
        <f>HYPERLINK("https://www.fabsurplus.com/sdi_catalog/salesItemDetails.do?id=98728")</f>
        <v>https://www.fabsurplus.com/sdi_catalog/salesItemDetails.do?id=98728</v>
      </c>
      <c r="B103" s="3" t="s">
        <v>429</v>
      </c>
      <c r="C103" s="3" t="s">
        <v>416</v>
      </c>
      <c r="D103" s="3" t="s">
        <v>430</v>
      </c>
      <c r="E103" s="3" t="s">
        <v>431</v>
      </c>
      <c r="F103" s="3" t="s">
        <v>16</v>
      </c>
      <c r="G103" s="3" t="s">
        <v>24</v>
      </c>
      <c r="H103" s="3" t="s">
        <v>25</v>
      </c>
      <c r="I103" s="4">
        <v>39600</v>
      </c>
      <c r="J103" s="5">
        <v>10000</v>
      </c>
      <c r="K103" s="3" t="s">
        <v>432</v>
      </c>
      <c r="L103" s="3" t="s">
        <v>27</v>
      </c>
    </row>
    <row r="104" spans="1:12" ht="14.25" customHeight="1">
      <c r="A104" s="7" t="str">
        <f>HYPERLINK("https://www.fabsurplus.com/sdi_catalog/salesItemDetails.do?id=79595")</f>
        <v>https://www.fabsurplus.com/sdi_catalog/salesItemDetails.do?id=79595</v>
      </c>
      <c r="B104" s="7" t="s">
        <v>433</v>
      </c>
      <c r="C104" s="7" t="s">
        <v>434</v>
      </c>
      <c r="D104" s="7" t="s">
        <v>435</v>
      </c>
      <c r="E104" s="7" t="s">
        <v>436</v>
      </c>
      <c r="F104" s="7" t="s">
        <v>16</v>
      </c>
      <c r="G104" s="7" t="s">
        <v>437</v>
      </c>
      <c r="H104" s="7" t="s">
        <v>18</v>
      </c>
      <c r="I104" s="8">
        <v>40330</v>
      </c>
      <c r="J104" s="9">
        <v>1000</v>
      </c>
      <c r="K104" s="10" t="s">
        <v>438</v>
      </c>
      <c r="L104" s="7" t="s">
        <v>27</v>
      </c>
    </row>
    <row r="105" spans="1:12" ht="14.25" customHeight="1">
      <c r="A105" s="3" t="str">
        <f>HYPERLINK("https://www.fabsurplus.com/sdi_catalog/salesItemDetails.do?id=103208")</f>
        <v>https://www.fabsurplus.com/sdi_catalog/salesItemDetails.do?id=103208</v>
      </c>
      <c r="B105" s="3" t="s">
        <v>439</v>
      </c>
      <c r="C105" s="3" t="s">
        <v>440</v>
      </c>
      <c r="D105" s="3" t="s">
        <v>441</v>
      </c>
      <c r="E105" s="3" t="s">
        <v>442</v>
      </c>
      <c r="F105" s="3" t="s">
        <v>16</v>
      </c>
      <c r="G105" s="3" t="s">
        <v>315</v>
      </c>
      <c r="H105" s="3" t="s">
        <v>25</v>
      </c>
      <c r="I105" s="4">
        <v>40848</v>
      </c>
      <c r="J105" s="5">
        <v>5000</v>
      </c>
      <c r="K105" s="6" t="s">
        <v>443</v>
      </c>
      <c r="L105" s="3" t="s">
        <v>27</v>
      </c>
    </row>
    <row r="106" spans="1:12" ht="14.25" customHeight="1">
      <c r="A106" s="7" t="str">
        <f>HYPERLINK("https://www.fabsurplus.com/sdi_catalog/salesItemDetails.do?id=71632")</f>
        <v>https://www.fabsurplus.com/sdi_catalog/salesItemDetails.do?id=71632</v>
      </c>
      <c r="B106" s="7" t="s">
        <v>444</v>
      </c>
      <c r="C106" s="7" t="s">
        <v>445</v>
      </c>
      <c r="D106" s="7" t="s">
        <v>446</v>
      </c>
      <c r="E106" s="7" t="s">
        <v>447</v>
      </c>
      <c r="F106" s="7" t="s">
        <v>16</v>
      </c>
      <c r="G106" s="7" t="s">
        <v>45</v>
      </c>
      <c r="H106" s="7" t="s">
        <v>18</v>
      </c>
      <c r="I106" s="7"/>
      <c r="J106" s="9">
        <v>30000</v>
      </c>
      <c r="K106" s="10" t="s">
        <v>448</v>
      </c>
      <c r="L106" s="7"/>
    </row>
    <row r="107" spans="1:12" ht="14.25" customHeight="1">
      <c r="A107" s="3" t="str">
        <f>HYPERLINK("https://www.fabsurplus.com/sdi_catalog/salesItemDetails.do?id=2873")</f>
        <v>https://www.fabsurplus.com/sdi_catalog/salesItemDetails.do?id=2873</v>
      </c>
      <c r="B107" s="3" t="s">
        <v>449</v>
      </c>
      <c r="C107" s="3" t="s">
        <v>450</v>
      </c>
      <c r="D107" s="3" t="s">
        <v>451</v>
      </c>
      <c r="E107" s="3" t="s">
        <v>452</v>
      </c>
      <c r="F107" s="3" t="s">
        <v>16</v>
      </c>
      <c r="G107" s="3" t="s">
        <v>115</v>
      </c>
      <c r="H107" s="3" t="s">
        <v>25</v>
      </c>
      <c r="I107" s="4">
        <v>34700</v>
      </c>
      <c r="J107" s="5">
        <v>2000</v>
      </c>
      <c r="K107" s="6" t="s">
        <v>453</v>
      </c>
      <c r="L107" s="3" t="s">
        <v>27</v>
      </c>
    </row>
    <row r="108" spans="1:12" ht="14.25" customHeight="1">
      <c r="A108" s="7" t="str">
        <f>HYPERLINK("https://www.fabsurplus.com/sdi_catalog/salesItemDetails.do?id=95408")</f>
        <v>https://www.fabsurplus.com/sdi_catalog/salesItemDetails.do?id=95408</v>
      </c>
      <c r="B108" s="7" t="s">
        <v>454</v>
      </c>
      <c r="C108" s="7" t="s">
        <v>450</v>
      </c>
      <c r="D108" s="7" t="s">
        <v>451</v>
      </c>
      <c r="E108" s="7" t="s">
        <v>452</v>
      </c>
      <c r="F108" s="7" t="s">
        <v>16</v>
      </c>
      <c r="G108" s="7" t="s">
        <v>115</v>
      </c>
      <c r="H108" s="7" t="s">
        <v>25</v>
      </c>
      <c r="I108" s="8">
        <v>34700</v>
      </c>
      <c r="J108" s="9">
        <v>2000</v>
      </c>
      <c r="K108" s="10" t="s">
        <v>453</v>
      </c>
      <c r="L108" s="7" t="s">
        <v>27</v>
      </c>
    </row>
    <row r="109" spans="1:12" ht="14.25" customHeight="1">
      <c r="A109" s="3" t="str">
        <f>HYPERLINK("https://www.fabsurplus.com/sdi_catalog/salesItemDetails.do?id=15066")</f>
        <v>https://www.fabsurplus.com/sdi_catalog/salesItemDetails.do?id=15066</v>
      </c>
      <c r="B109" s="3" t="s">
        <v>455</v>
      </c>
      <c r="C109" s="3" t="s">
        <v>456</v>
      </c>
      <c r="D109" s="3" t="s">
        <v>457</v>
      </c>
      <c r="E109" s="3" t="s">
        <v>458</v>
      </c>
      <c r="F109" s="3" t="s">
        <v>16</v>
      </c>
      <c r="G109" s="3" t="s">
        <v>459</v>
      </c>
      <c r="H109" s="3" t="s">
        <v>25</v>
      </c>
      <c r="I109" s="4">
        <v>37438</v>
      </c>
      <c r="J109" s="5">
        <v>15000</v>
      </c>
      <c r="K109" s="6" t="s">
        <v>460</v>
      </c>
      <c r="L109" s="3" t="s">
        <v>27</v>
      </c>
    </row>
    <row r="110" spans="1:12" ht="14.25" customHeight="1">
      <c r="A110" s="7" t="str">
        <f>HYPERLINK("https://www.fabsurplus.com/sdi_catalog/salesItemDetails.do?id=33542")</f>
        <v>https://www.fabsurplus.com/sdi_catalog/salesItemDetails.do?id=33542</v>
      </c>
      <c r="B110" s="7" t="s">
        <v>461</v>
      </c>
      <c r="C110" s="7" t="s">
        <v>462</v>
      </c>
      <c r="D110" s="7" t="s">
        <v>463</v>
      </c>
      <c r="E110" s="7" t="s">
        <v>464</v>
      </c>
      <c r="F110" s="7" t="s">
        <v>16</v>
      </c>
      <c r="G110" s="7" t="s">
        <v>459</v>
      </c>
      <c r="H110" s="7" t="s">
        <v>18</v>
      </c>
      <c r="I110" s="7"/>
      <c r="J110" s="9">
        <v>1000</v>
      </c>
      <c r="K110" s="10" t="s">
        <v>465</v>
      </c>
      <c r="L110" s="7" t="s">
        <v>466</v>
      </c>
    </row>
    <row r="111" spans="1:12" ht="14.25" customHeight="1">
      <c r="A111" s="3" t="str">
        <f>HYPERLINK("https://www.fabsurplus.com/sdi_catalog/salesItemDetails.do?id=98730")</f>
        <v>https://www.fabsurplus.com/sdi_catalog/salesItemDetails.do?id=98730</v>
      </c>
      <c r="B111" s="3" t="s">
        <v>467</v>
      </c>
      <c r="C111" s="3" t="s">
        <v>468</v>
      </c>
      <c r="D111" s="3" t="s">
        <v>469</v>
      </c>
      <c r="E111" s="3" t="s">
        <v>470</v>
      </c>
      <c r="F111" s="3" t="s">
        <v>16</v>
      </c>
      <c r="G111" s="3" t="s">
        <v>24</v>
      </c>
      <c r="H111" s="3" t="s">
        <v>25</v>
      </c>
      <c r="I111" s="4">
        <v>39387</v>
      </c>
      <c r="J111" s="5">
        <v>15000</v>
      </c>
      <c r="K111" s="3" t="s">
        <v>471</v>
      </c>
      <c r="L111" s="3" t="s">
        <v>27</v>
      </c>
    </row>
    <row r="112" spans="1:12" ht="14.25" customHeight="1">
      <c r="A112" s="7" t="str">
        <f>HYPERLINK("https://www.fabsurplus.com/sdi_catalog/salesItemDetails.do?id=79571")</f>
        <v>https://www.fabsurplus.com/sdi_catalog/salesItemDetails.do?id=79571</v>
      </c>
      <c r="B112" s="7" t="s">
        <v>472</v>
      </c>
      <c r="C112" s="7" t="s">
        <v>473</v>
      </c>
      <c r="D112" s="7" t="s">
        <v>474</v>
      </c>
      <c r="E112" s="7" t="s">
        <v>475</v>
      </c>
      <c r="F112" s="7" t="s">
        <v>16</v>
      </c>
      <c r="G112" s="7" t="s">
        <v>287</v>
      </c>
      <c r="H112" s="7" t="s">
        <v>18</v>
      </c>
      <c r="I112" s="8">
        <v>34121</v>
      </c>
      <c r="J112" s="9">
        <v>2500</v>
      </c>
      <c r="K112" s="10" t="s">
        <v>476</v>
      </c>
      <c r="L112" s="7" t="s">
        <v>27</v>
      </c>
    </row>
    <row r="113" spans="1:12" ht="14.25" customHeight="1">
      <c r="A113" s="3" t="str">
        <f>HYPERLINK("https://www.fabsurplus.com/sdi_catalog/salesItemDetails.do?id=79572")</f>
        <v>https://www.fabsurplus.com/sdi_catalog/salesItemDetails.do?id=79572</v>
      </c>
      <c r="B113" s="3" t="s">
        <v>477</v>
      </c>
      <c r="C113" s="3" t="s">
        <v>473</v>
      </c>
      <c r="D113" s="3" t="s">
        <v>474</v>
      </c>
      <c r="E113" s="3" t="s">
        <v>475</v>
      </c>
      <c r="F113" s="3" t="s">
        <v>16</v>
      </c>
      <c r="G113" s="3" t="s">
        <v>287</v>
      </c>
      <c r="H113" s="3" t="s">
        <v>18</v>
      </c>
      <c r="I113" s="4">
        <v>34121</v>
      </c>
      <c r="J113" s="5">
        <v>2500</v>
      </c>
      <c r="K113" s="6" t="s">
        <v>476</v>
      </c>
      <c r="L113" s="3" t="s">
        <v>27</v>
      </c>
    </row>
    <row r="114" spans="1:12" ht="14.25" customHeight="1">
      <c r="A114" s="7" t="str">
        <f>HYPERLINK("https://www.fabsurplus.com/sdi_catalog/salesItemDetails.do?id=80038")</f>
        <v>https://www.fabsurplus.com/sdi_catalog/salesItemDetails.do?id=80038</v>
      </c>
      <c r="B114" s="7" t="s">
        <v>478</v>
      </c>
      <c r="C114" s="7" t="s">
        <v>479</v>
      </c>
      <c r="D114" s="7" t="s">
        <v>480</v>
      </c>
      <c r="E114" s="7" t="s">
        <v>481</v>
      </c>
      <c r="F114" s="7" t="s">
        <v>16</v>
      </c>
      <c r="G114" s="7"/>
      <c r="H114" s="7" t="s">
        <v>18</v>
      </c>
      <c r="I114" s="8">
        <v>37073</v>
      </c>
      <c r="J114" s="9">
        <v>1500</v>
      </c>
      <c r="K114" s="10" t="s">
        <v>482</v>
      </c>
      <c r="L114" s="7" t="s">
        <v>483</v>
      </c>
    </row>
    <row r="115" spans="1:12" ht="14.25" customHeight="1">
      <c r="A115" s="3" t="str">
        <f>HYPERLINK("https://www.fabsurplus.com/sdi_catalog/salesItemDetails.do?id=4007")</f>
        <v>https://www.fabsurplus.com/sdi_catalog/salesItemDetails.do?id=4007</v>
      </c>
      <c r="B115" s="3" t="s">
        <v>484</v>
      </c>
      <c r="C115" s="3" t="s">
        <v>485</v>
      </c>
      <c r="D115" s="3" t="s">
        <v>486</v>
      </c>
      <c r="E115" s="3" t="s">
        <v>487</v>
      </c>
      <c r="F115" s="3" t="s">
        <v>16</v>
      </c>
      <c r="G115" s="3" t="s">
        <v>488</v>
      </c>
      <c r="H115" s="3" t="s">
        <v>25</v>
      </c>
      <c r="I115" s="4">
        <v>34851</v>
      </c>
      <c r="J115" s="5">
        <v>1000</v>
      </c>
      <c r="K115" s="6" t="s">
        <v>489</v>
      </c>
      <c r="L115" s="3" t="s">
        <v>490</v>
      </c>
    </row>
    <row r="116" spans="1:12" ht="14.25" customHeight="1">
      <c r="A116" s="7" t="str">
        <f>HYPERLINK("https://www.fabsurplus.com/sdi_catalog/salesItemDetails.do?id=71902")</f>
        <v>https://www.fabsurplus.com/sdi_catalog/salesItemDetails.do?id=71902</v>
      </c>
      <c r="B116" s="7" t="s">
        <v>491</v>
      </c>
      <c r="C116" s="7" t="s">
        <v>492</v>
      </c>
      <c r="D116" s="7" t="s">
        <v>493</v>
      </c>
      <c r="E116" s="7" t="s">
        <v>494</v>
      </c>
      <c r="F116" s="7" t="s">
        <v>16</v>
      </c>
      <c r="G116" s="7" t="s">
        <v>495</v>
      </c>
      <c r="H116" s="7" t="s">
        <v>18</v>
      </c>
      <c r="I116" s="8">
        <v>36678</v>
      </c>
      <c r="J116" s="9">
        <v>1000</v>
      </c>
      <c r="K116" s="10" t="s">
        <v>496</v>
      </c>
      <c r="L116" s="7" t="s">
        <v>27</v>
      </c>
    </row>
    <row r="117" spans="1:12" ht="14.25" customHeight="1">
      <c r="A117" s="3" t="str">
        <f>HYPERLINK("https://www.fabsurplus.com/sdi_catalog/salesItemDetails.do?id=79592")</f>
        <v>https://www.fabsurplus.com/sdi_catalog/salesItemDetails.do?id=79592</v>
      </c>
      <c r="B117" s="3" t="s">
        <v>497</v>
      </c>
      <c r="C117" s="3" t="s">
        <v>498</v>
      </c>
      <c r="D117" s="3" t="s">
        <v>499</v>
      </c>
      <c r="E117" s="3" t="s">
        <v>500</v>
      </c>
      <c r="F117" s="3" t="s">
        <v>16</v>
      </c>
      <c r="G117" s="3" t="s">
        <v>84</v>
      </c>
      <c r="H117" s="3" t="s">
        <v>18</v>
      </c>
      <c r="I117" s="4">
        <v>39234</v>
      </c>
      <c r="J117" s="5">
        <v>500</v>
      </c>
      <c r="K117" s="6" t="s">
        <v>501</v>
      </c>
      <c r="L117" s="3" t="s">
        <v>27</v>
      </c>
    </row>
    <row r="118" spans="1:12" ht="14.25" customHeight="1">
      <c r="A118" s="7" t="str">
        <f>HYPERLINK("https://www.fabsurplus.com/sdi_catalog/salesItemDetails.do?id=79593")</f>
        <v>https://www.fabsurplus.com/sdi_catalog/salesItemDetails.do?id=79593</v>
      </c>
      <c r="B118" s="7" t="s">
        <v>502</v>
      </c>
      <c r="C118" s="7" t="s">
        <v>498</v>
      </c>
      <c r="D118" s="7" t="s">
        <v>499</v>
      </c>
      <c r="E118" s="7" t="s">
        <v>503</v>
      </c>
      <c r="F118" s="7" t="s">
        <v>16</v>
      </c>
      <c r="G118" s="7" t="s">
        <v>84</v>
      </c>
      <c r="H118" s="7" t="s">
        <v>18</v>
      </c>
      <c r="I118" s="8">
        <v>38504</v>
      </c>
      <c r="J118" s="9">
        <v>500</v>
      </c>
      <c r="K118" s="10" t="s">
        <v>504</v>
      </c>
      <c r="L118" s="7" t="s">
        <v>27</v>
      </c>
    </row>
    <row r="119" spans="1:12" ht="14.25" customHeight="1">
      <c r="A119" s="3" t="str">
        <f>HYPERLINK("https://www.fabsurplus.com/sdi_catalog/salesItemDetails.do?id=72156")</f>
        <v>https://www.fabsurplus.com/sdi_catalog/salesItemDetails.do?id=72156</v>
      </c>
      <c r="B119" s="3" t="s">
        <v>505</v>
      </c>
      <c r="C119" s="3" t="s">
        <v>506</v>
      </c>
      <c r="D119" s="3" t="s">
        <v>507</v>
      </c>
      <c r="E119" s="3" t="s">
        <v>508</v>
      </c>
      <c r="F119" s="3" t="s">
        <v>16</v>
      </c>
      <c r="G119" s="3" t="s">
        <v>62</v>
      </c>
      <c r="H119" s="3" t="s">
        <v>509</v>
      </c>
      <c r="I119" s="4">
        <v>39052</v>
      </c>
      <c r="J119" s="5">
        <v>5000</v>
      </c>
      <c r="K119" s="6" t="s">
        <v>510</v>
      </c>
      <c r="L119" s="3" t="s">
        <v>511</v>
      </c>
    </row>
    <row r="120" spans="1:12" ht="14.25" customHeight="1">
      <c r="A120" s="7" t="str">
        <f>HYPERLINK("https://www.fabsurplus.com/sdi_catalog/salesItemDetails.do?id=77665")</f>
        <v>https://www.fabsurplus.com/sdi_catalog/salesItemDetails.do?id=77665</v>
      </c>
      <c r="B120" s="7" t="s">
        <v>512</v>
      </c>
      <c r="C120" s="7" t="s">
        <v>513</v>
      </c>
      <c r="D120" s="7" t="s">
        <v>514</v>
      </c>
      <c r="E120" s="7" t="s">
        <v>515</v>
      </c>
      <c r="F120" s="7" t="s">
        <v>16</v>
      </c>
      <c r="G120" s="7" t="s">
        <v>516</v>
      </c>
      <c r="H120" s="7" t="s">
        <v>25</v>
      </c>
      <c r="I120" s="8">
        <v>37135</v>
      </c>
      <c r="J120" s="9">
        <v>3000</v>
      </c>
      <c r="K120" s="10" t="s">
        <v>517</v>
      </c>
      <c r="L120" s="7" t="s">
        <v>143</v>
      </c>
    </row>
    <row r="121" spans="1:12" ht="14.25" customHeight="1">
      <c r="A121" s="3" t="str">
        <f>HYPERLINK("https://www.fabsurplus.com/sdi_catalog/salesItemDetails.do?id=31246")</f>
        <v>https://www.fabsurplus.com/sdi_catalog/salesItemDetails.do?id=31246</v>
      </c>
      <c r="B121" s="3" t="s">
        <v>518</v>
      </c>
      <c r="C121" s="3" t="s">
        <v>519</v>
      </c>
      <c r="D121" s="3" t="s">
        <v>520</v>
      </c>
      <c r="E121" s="3" t="s">
        <v>521</v>
      </c>
      <c r="F121" s="3" t="s">
        <v>16</v>
      </c>
      <c r="G121" s="3" t="s">
        <v>459</v>
      </c>
      <c r="H121" s="3" t="s">
        <v>18</v>
      </c>
      <c r="I121" s="4">
        <v>36465</v>
      </c>
      <c r="J121" s="5">
        <v>1000</v>
      </c>
      <c r="K121" s="6" t="s">
        <v>522</v>
      </c>
      <c r="L121" s="3" t="s">
        <v>127</v>
      </c>
    </row>
    <row r="122" spans="1:12" ht="14.25" customHeight="1">
      <c r="A122" s="7" t="str">
        <f>HYPERLINK("https://www.fabsurplus.com/sdi_catalog/salesItemDetails.do?id=54210")</f>
        <v>https://www.fabsurplus.com/sdi_catalog/salesItemDetails.do?id=54210</v>
      </c>
      <c r="B122" s="7" t="s">
        <v>523</v>
      </c>
      <c r="C122" s="7" t="s">
        <v>524</v>
      </c>
      <c r="D122" s="7" t="s">
        <v>380</v>
      </c>
      <c r="E122" s="7" t="s">
        <v>525</v>
      </c>
      <c r="F122" s="7" t="s">
        <v>16</v>
      </c>
      <c r="G122" s="7" t="s">
        <v>45</v>
      </c>
      <c r="H122" s="7" t="s">
        <v>18</v>
      </c>
      <c r="I122" s="8">
        <v>38504</v>
      </c>
      <c r="J122" s="9">
        <v>5000</v>
      </c>
      <c r="K122" s="10" t="s">
        <v>526</v>
      </c>
      <c r="L122" s="7" t="s">
        <v>296</v>
      </c>
    </row>
    <row r="123" spans="1:12" ht="14.25" customHeight="1">
      <c r="A123" s="3" t="str">
        <f>HYPERLINK("https://www.fabsurplus.com/sdi_catalog/salesItemDetails.do?id=77670")</f>
        <v>https://www.fabsurplus.com/sdi_catalog/salesItemDetails.do?id=77670</v>
      </c>
      <c r="B123" s="3" t="s">
        <v>527</v>
      </c>
      <c r="C123" s="3" t="s">
        <v>528</v>
      </c>
      <c r="D123" s="3" t="s">
        <v>529</v>
      </c>
      <c r="E123" s="3" t="s">
        <v>530</v>
      </c>
      <c r="F123" s="3" t="s">
        <v>16</v>
      </c>
      <c r="G123" s="3"/>
      <c r="H123" s="3" t="s">
        <v>18</v>
      </c>
      <c r="I123" s="3"/>
      <c r="J123" s="5">
        <v>4000</v>
      </c>
      <c r="K123" s="6" t="s">
        <v>531</v>
      </c>
      <c r="L123" s="3" t="s">
        <v>143</v>
      </c>
    </row>
    <row r="124" spans="1:12" ht="14.25" customHeight="1">
      <c r="A124" s="7" t="str">
        <f>HYPERLINK("https://www.fabsurplus.com/sdi_catalog/salesItemDetails.do?id=57773")</f>
        <v>https://www.fabsurplus.com/sdi_catalog/salesItemDetails.do?id=57773</v>
      </c>
      <c r="B124" s="7" t="s">
        <v>532</v>
      </c>
      <c r="C124" s="7" t="s">
        <v>533</v>
      </c>
      <c r="D124" s="7" t="s">
        <v>534</v>
      </c>
      <c r="E124" s="7" t="s">
        <v>535</v>
      </c>
      <c r="F124" s="7" t="s">
        <v>16</v>
      </c>
      <c r="G124" s="7" t="s">
        <v>24</v>
      </c>
      <c r="H124" s="7" t="s">
        <v>25</v>
      </c>
      <c r="I124" s="8">
        <v>38504</v>
      </c>
      <c r="J124" s="9">
        <v>40000</v>
      </c>
      <c r="K124" s="10" t="s">
        <v>536</v>
      </c>
      <c r="L124" s="7" t="s">
        <v>143</v>
      </c>
    </row>
    <row r="125" spans="1:12" ht="14.25" customHeight="1">
      <c r="A125" s="3" t="str">
        <f>HYPERLINK("https://www.fabsurplus.com/sdi_catalog/salesItemDetails.do?id=98731")</f>
        <v>https://www.fabsurplus.com/sdi_catalog/salesItemDetails.do?id=98731</v>
      </c>
      <c r="B125" s="3" t="s">
        <v>537</v>
      </c>
      <c r="C125" s="3" t="s">
        <v>538</v>
      </c>
      <c r="D125" s="3" t="s">
        <v>539</v>
      </c>
      <c r="E125" s="3" t="s">
        <v>540</v>
      </c>
      <c r="F125" s="3" t="s">
        <v>16</v>
      </c>
      <c r="G125" s="3" t="s">
        <v>24</v>
      </c>
      <c r="H125" s="3" t="s">
        <v>25</v>
      </c>
      <c r="I125" s="4">
        <v>39508</v>
      </c>
      <c r="J125" s="5">
        <v>15000</v>
      </c>
      <c r="K125" s="3" t="s">
        <v>541</v>
      </c>
      <c r="L125" s="3" t="s">
        <v>27</v>
      </c>
    </row>
    <row r="126" spans="1:12" ht="14.25" customHeight="1">
      <c r="A126" s="7" t="str">
        <f>HYPERLINK("https://www.fabsurplus.com/sdi_catalog/salesItemDetails.do?id=53053")</f>
        <v>https://www.fabsurplus.com/sdi_catalog/salesItemDetails.do?id=53053</v>
      </c>
      <c r="B126" s="7" t="s">
        <v>542</v>
      </c>
      <c r="C126" s="7" t="s">
        <v>543</v>
      </c>
      <c r="D126" s="7" t="s">
        <v>544</v>
      </c>
      <c r="E126" s="7" t="s">
        <v>545</v>
      </c>
      <c r="F126" s="7" t="s">
        <v>16</v>
      </c>
      <c r="G126" s="7" t="s">
        <v>69</v>
      </c>
      <c r="H126" s="7" t="s">
        <v>18</v>
      </c>
      <c r="I126" s="8">
        <v>34881</v>
      </c>
      <c r="J126" s="9">
        <v>5000</v>
      </c>
      <c r="K126" s="7" t="s">
        <v>546</v>
      </c>
      <c r="L126" s="7" t="s">
        <v>27</v>
      </c>
    </row>
    <row r="127" spans="1:12" ht="14.25" customHeight="1">
      <c r="A127" s="3" t="str">
        <f>HYPERLINK("https://www.fabsurplus.com/sdi_catalog/salesItemDetails.do?id=56813")</f>
        <v>https://www.fabsurplus.com/sdi_catalog/salesItemDetails.do?id=56813</v>
      </c>
      <c r="B127" s="3" t="s">
        <v>547</v>
      </c>
      <c r="C127" s="3" t="s">
        <v>548</v>
      </c>
      <c r="D127" s="3" t="s">
        <v>549</v>
      </c>
      <c r="E127" s="3" t="s">
        <v>550</v>
      </c>
      <c r="F127" s="3" t="s">
        <v>16</v>
      </c>
      <c r="G127" s="3" t="s">
        <v>551</v>
      </c>
      <c r="H127" s="3" t="s">
        <v>18</v>
      </c>
      <c r="I127" s="4">
        <v>38504</v>
      </c>
      <c r="J127" s="5">
        <v>150000</v>
      </c>
      <c r="K127" s="6" t="s">
        <v>552</v>
      </c>
      <c r="L127" s="3" t="s">
        <v>553</v>
      </c>
    </row>
    <row r="128" spans="1:12" ht="14.25" customHeight="1">
      <c r="A128" s="7" t="str">
        <f>HYPERLINK("https://www.fabsurplus.com/sdi_catalog/salesItemDetails.do?id=76973")</f>
        <v>https://www.fabsurplus.com/sdi_catalog/salesItemDetails.do?id=76973</v>
      </c>
      <c r="B128" s="7" t="s">
        <v>554</v>
      </c>
      <c r="C128" s="7" t="s">
        <v>548</v>
      </c>
      <c r="D128" s="7" t="s">
        <v>555</v>
      </c>
      <c r="E128" s="7" t="s">
        <v>555</v>
      </c>
      <c r="F128" s="7" t="s">
        <v>16</v>
      </c>
      <c r="G128" s="7"/>
      <c r="H128" s="7" t="s">
        <v>25</v>
      </c>
      <c r="I128" s="8">
        <v>38504</v>
      </c>
      <c r="J128" s="9">
        <v>5000</v>
      </c>
      <c r="K128" s="10" t="s">
        <v>556</v>
      </c>
      <c r="L128" s="7" t="s">
        <v>553</v>
      </c>
    </row>
    <row r="129" spans="1:12" ht="14.25" customHeight="1">
      <c r="A129" s="3" t="str">
        <f>HYPERLINK("https://www.fabsurplus.com/sdi_catalog/salesItemDetails.do?id=79602")</f>
        <v>https://www.fabsurplus.com/sdi_catalog/salesItemDetails.do?id=79602</v>
      </c>
      <c r="B129" s="3" t="s">
        <v>557</v>
      </c>
      <c r="C129" s="3" t="s">
        <v>558</v>
      </c>
      <c r="D129" s="3" t="s">
        <v>559</v>
      </c>
      <c r="E129" s="3" t="s">
        <v>560</v>
      </c>
      <c r="F129" s="3" t="s">
        <v>16</v>
      </c>
      <c r="G129" s="3" t="s">
        <v>561</v>
      </c>
      <c r="H129" s="3" t="s">
        <v>18</v>
      </c>
      <c r="I129" s="4">
        <v>38139</v>
      </c>
      <c r="J129" s="5">
        <v>3000</v>
      </c>
      <c r="K129" s="6" t="s">
        <v>562</v>
      </c>
      <c r="L129" s="3" t="s">
        <v>27</v>
      </c>
    </row>
    <row r="130" spans="1:12" ht="14.25" customHeight="1">
      <c r="A130" s="7" t="str">
        <f>HYPERLINK("https://www.fabsurplus.com/sdi_catalog/salesItemDetails.do?id=79889")</f>
        <v>https://www.fabsurplus.com/sdi_catalog/salesItemDetails.do?id=79889</v>
      </c>
      <c r="B130" s="7" t="s">
        <v>563</v>
      </c>
      <c r="C130" s="7" t="s">
        <v>564</v>
      </c>
      <c r="D130" s="7" t="s">
        <v>565</v>
      </c>
      <c r="E130" s="7" t="s">
        <v>503</v>
      </c>
      <c r="F130" s="7" t="s">
        <v>16</v>
      </c>
      <c r="G130" s="7" t="s">
        <v>84</v>
      </c>
      <c r="H130" s="7" t="s">
        <v>566</v>
      </c>
      <c r="I130" s="7"/>
      <c r="J130" s="9">
        <v>200</v>
      </c>
      <c r="K130" s="10" t="s">
        <v>567</v>
      </c>
      <c r="L130" s="7" t="s">
        <v>27</v>
      </c>
    </row>
    <row r="131" spans="1:12" ht="14.25" customHeight="1">
      <c r="A131" s="3" t="str">
        <f>HYPERLINK("https://www.fabsurplus.com/sdi_catalog/salesItemDetails.do?id=86303")</f>
        <v>https://www.fabsurplus.com/sdi_catalog/salesItemDetails.do?id=86303</v>
      </c>
      <c r="B131" s="3" t="s">
        <v>568</v>
      </c>
      <c r="C131" s="3" t="s">
        <v>569</v>
      </c>
      <c r="D131" s="3" t="s">
        <v>570</v>
      </c>
      <c r="E131" s="3" t="s">
        <v>571</v>
      </c>
      <c r="F131" s="3" t="s">
        <v>16</v>
      </c>
      <c r="G131" s="3" t="s">
        <v>315</v>
      </c>
      <c r="H131" s="3" t="s">
        <v>18</v>
      </c>
      <c r="I131" s="4">
        <v>35278</v>
      </c>
      <c r="J131" s="5">
        <v>2000</v>
      </c>
      <c r="K131" s="6" t="s">
        <v>572</v>
      </c>
      <c r="L131" s="3" t="s">
        <v>117</v>
      </c>
    </row>
    <row r="132" spans="1:12" ht="14.25" customHeight="1">
      <c r="A132" s="7" t="str">
        <f>HYPERLINK("https://www.fabsurplus.com/sdi_catalog/salesItemDetails.do?id=69878")</f>
        <v>https://www.fabsurplus.com/sdi_catalog/salesItemDetails.do?id=69878</v>
      </c>
      <c r="B132" s="7" t="s">
        <v>573</v>
      </c>
      <c r="C132" s="7" t="s">
        <v>574</v>
      </c>
      <c r="D132" s="7" t="s">
        <v>575</v>
      </c>
      <c r="E132" s="7" t="s">
        <v>576</v>
      </c>
      <c r="F132" s="7" t="s">
        <v>16</v>
      </c>
      <c r="G132" s="7" t="s">
        <v>577</v>
      </c>
      <c r="H132" s="7" t="s">
        <v>109</v>
      </c>
      <c r="I132" s="8">
        <v>36465</v>
      </c>
      <c r="J132" s="9">
        <v>2000</v>
      </c>
      <c r="K132" s="10" t="s">
        <v>578</v>
      </c>
      <c r="L132" s="7" t="s">
        <v>27</v>
      </c>
    </row>
    <row r="133" spans="1:12" ht="14.25" customHeight="1">
      <c r="A133" s="3" t="str">
        <f>HYPERLINK("https://www.fabsurplus.com/sdi_catalog/salesItemDetails.do?id=20268")</f>
        <v>https://www.fabsurplus.com/sdi_catalog/salesItemDetails.do?id=20268</v>
      </c>
      <c r="B133" s="3" t="s">
        <v>579</v>
      </c>
      <c r="C133" s="3" t="s">
        <v>580</v>
      </c>
      <c r="D133" s="3" t="s">
        <v>581</v>
      </c>
      <c r="E133" s="3" t="s">
        <v>582</v>
      </c>
      <c r="F133" s="3" t="s">
        <v>583</v>
      </c>
      <c r="G133" s="3" t="s">
        <v>45</v>
      </c>
      <c r="H133" s="3" t="s">
        <v>584</v>
      </c>
      <c r="I133" s="4">
        <v>38899</v>
      </c>
      <c r="J133" s="5">
        <v>500</v>
      </c>
      <c r="K133" s="6" t="s">
        <v>585</v>
      </c>
      <c r="L133" s="3" t="s">
        <v>27</v>
      </c>
    </row>
    <row r="134" spans="1:12" ht="14.25" customHeight="1">
      <c r="A134" s="7" t="str">
        <f>HYPERLINK("https://www.fabsurplus.com/sdi_catalog/salesItemDetails.do?id=54208")</f>
        <v>https://www.fabsurplus.com/sdi_catalog/salesItemDetails.do?id=54208</v>
      </c>
      <c r="B134" s="7" t="s">
        <v>586</v>
      </c>
      <c r="C134" s="7" t="s">
        <v>587</v>
      </c>
      <c r="D134" s="7" t="s">
        <v>588</v>
      </c>
      <c r="E134" s="7" t="s">
        <v>589</v>
      </c>
      <c r="F134" s="7" t="s">
        <v>16</v>
      </c>
      <c r="G134" s="7" t="s">
        <v>459</v>
      </c>
      <c r="H134" s="7" t="s">
        <v>18</v>
      </c>
      <c r="I134" s="8">
        <v>39387</v>
      </c>
      <c r="J134" s="9">
        <v>5000</v>
      </c>
      <c r="K134" s="10" t="s">
        <v>590</v>
      </c>
      <c r="L134" s="7" t="s">
        <v>296</v>
      </c>
    </row>
    <row r="135" spans="1:12" ht="14.25" customHeight="1">
      <c r="A135" s="3" t="str">
        <f>HYPERLINK("https://www.fabsurplus.com/sdi_catalog/salesItemDetails.do?id=84342")</f>
        <v>https://www.fabsurplus.com/sdi_catalog/salesItemDetails.do?id=84342</v>
      </c>
      <c r="B135" s="3" t="s">
        <v>591</v>
      </c>
      <c r="C135" s="3" t="s">
        <v>592</v>
      </c>
      <c r="D135" s="3" t="s">
        <v>593</v>
      </c>
      <c r="E135" s="3" t="s">
        <v>594</v>
      </c>
      <c r="F135" s="3" t="s">
        <v>16</v>
      </c>
      <c r="G135" s="3"/>
      <c r="H135" s="3" t="s">
        <v>25</v>
      </c>
      <c r="I135" s="3"/>
      <c r="J135" s="5">
        <v>1000</v>
      </c>
      <c r="K135" s="6" t="s">
        <v>595</v>
      </c>
      <c r="L135" s="3" t="s">
        <v>143</v>
      </c>
    </row>
    <row r="136" spans="1:12" ht="14.25" customHeight="1">
      <c r="A136" s="7" t="str">
        <f>HYPERLINK("https://www.fabsurplus.com/sdi_catalog/salesItemDetails.do?id=84351")</f>
        <v>https://www.fabsurplus.com/sdi_catalog/salesItemDetails.do?id=84351</v>
      </c>
      <c r="B136" s="7" t="s">
        <v>596</v>
      </c>
      <c r="C136" s="7" t="s">
        <v>592</v>
      </c>
      <c r="D136" s="7" t="s">
        <v>597</v>
      </c>
      <c r="E136" s="7" t="s">
        <v>594</v>
      </c>
      <c r="F136" s="7" t="s">
        <v>16</v>
      </c>
      <c r="G136" s="7"/>
      <c r="H136" s="7" t="s">
        <v>25</v>
      </c>
      <c r="I136" s="7"/>
      <c r="J136" s="9">
        <v>1000</v>
      </c>
      <c r="K136" s="10" t="s">
        <v>598</v>
      </c>
      <c r="L136" s="7" t="s">
        <v>143</v>
      </c>
    </row>
    <row r="137" spans="1:12" ht="14.25" customHeight="1">
      <c r="A137" s="3" t="str">
        <f>HYPERLINK("https://www.fabsurplus.com/sdi_catalog/salesItemDetails.do?id=84364")</f>
        <v>https://www.fabsurplus.com/sdi_catalog/salesItemDetails.do?id=84364</v>
      </c>
      <c r="B137" s="3" t="s">
        <v>599</v>
      </c>
      <c r="C137" s="3" t="s">
        <v>592</v>
      </c>
      <c r="D137" s="3" t="s">
        <v>600</v>
      </c>
      <c r="E137" s="3" t="s">
        <v>601</v>
      </c>
      <c r="F137" s="3" t="s">
        <v>16</v>
      </c>
      <c r="G137" s="3" t="s">
        <v>602</v>
      </c>
      <c r="H137" s="3" t="s">
        <v>25</v>
      </c>
      <c r="I137" s="3"/>
      <c r="J137" s="5">
        <v>200</v>
      </c>
      <c r="K137" s="6" t="s">
        <v>603</v>
      </c>
      <c r="L137" s="3" t="s">
        <v>143</v>
      </c>
    </row>
    <row r="138" spans="1:12" ht="14.25" customHeight="1">
      <c r="A138" s="7" t="str">
        <f>HYPERLINK("https://www.fabsurplus.com/sdi_catalog/salesItemDetails.do?id=84365")</f>
        <v>https://www.fabsurplus.com/sdi_catalog/salesItemDetails.do?id=84365</v>
      </c>
      <c r="B138" s="7" t="s">
        <v>604</v>
      </c>
      <c r="C138" s="7" t="s">
        <v>592</v>
      </c>
      <c r="D138" s="7" t="s">
        <v>605</v>
      </c>
      <c r="E138" s="7" t="s">
        <v>601</v>
      </c>
      <c r="F138" s="7" t="s">
        <v>16</v>
      </c>
      <c r="G138" s="7" t="s">
        <v>602</v>
      </c>
      <c r="H138" s="7" t="s">
        <v>25</v>
      </c>
      <c r="I138" s="7"/>
      <c r="J138" s="9">
        <v>200</v>
      </c>
      <c r="K138" s="10" t="s">
        <v>606</v>
      </c>
      <c r="L138" s="7" t="s">
        <v>143</v>
      </c>
    </row>
    <row r="139" spans="1:12" ht="14.25" customHeight="1">
      <c r="A139" s="3" t="str">
        <f>HYPERLINK("https://www.fabsurplus.com/sdi_catalog/salesItemDetails.do?id=76610")</f>
        <v>https://www.fabsurplus.com/sdi_catalog/salesItemDetails.do?id=76610</v>
      </c>
      <c r="B139" s="3" t="s">
        <v>607</v>
      </c>
      <c r="C139" s="3" t="s">
        <v>608</v>
      </c>
      <c r="D139" s="3" t="s">
        <v>609</v>
      </c>
      <c r="E139" s="3" t="s">
        <v>610</v>
      </c>
      <c r="F139" s="3" t="s">
        <v>16</v>
      </c>
      <c r="G139" s="3" t="s">
        <v>45</v>
      </c>
      <c r="H139" s="3" t="s">
        <v>18</v>
      </c>
      <c r="I139" s="4">
        <v>35947</v>
      </c>
      <c r="J139" s="5">
        <v>200</v>
      </c>
      <c r="K139" s="6" t="s">
        <v>611</v>
      </c>
      <c r="L139" s="3" t="s">
        <v>27</v>
      </c>
    </row>
    <row r="140" spans="1:12" ht="14.25" customHeight="1">
      <c r="A140" s="7" t="str">
        <f>HYPERLINK("https://www.fabsurplus.com/sdi_catalog/salesItemDetails.do?id=76611")</f>
        <v>https://www.fabsurplus.com/sdi_catalog/salesItemDetails.do?id=76611</v>
      </c>
      <c r="B140" s="7" t="s">
        <v>612</v>
      </c>
      <c r="C140" s="7" t="s">
        <v>613</v>
      </c>
      <c r="D140" s="7" t="s">
        <v>614</v>
      </c>
      <c r="E140" s="7" t="s">
        <v>615</v>
      </c>
      <c r="F140" s="7" t="s">
        <v>16</v>
      </c>
      <c r="G140" s="7" t="s">
        <v>616</v>
      </c>
      <c r="H140" s="7" t="s">
        <v>18</v>
      </c>
      <c r="I140" s="7"/>
      <c r="J140" s="9">
        <v>200</v>
      </c>
      <c r="K140" s="10" t="s">
        <v>617</v>
      </c>
      <c r="L140" s="7" t="s">
        <v>27</v>
      </c>
    </row>
    <row r="141" spans="1:12" ht="14.25" customHeight="1">
      <c r="A141" s="3" t="str">
        <f>HYPERLINK("https://www.fabsurplus.com/sdi_catalog/salesItemDetails.do?id=87607")</f>
        <v>https://www.fabsurplus.com/sdi_catalog/salesItemDetails.do?id=87607</v>
      </c>
      <c r="B141" s="3" t="s">
        <v>618</v>
      </c>
      <c r="C141" s="3" t="s">
        <v>619</v>
      </c>
      <c r="D141" s="3" t="s">
        <v>620</v>
      </c>
      <c r="E141" s="3" t="s">
        <v>621</v>
      </c>
      <c r="F141" s="3" t="s">
        <v>16</v>
      </c>
      <c r="G141" s="3" t="s">
        <v>315</v>
      </c>
      <c r="H141" s="3" t="s">
        <v>18</v>
      </c>
      <c r="I141" s="4">
        <v>35186</v>
      </c>
      <c r="J141" s="5">
        <v>5000</v>
      </c>
      <c r="K141" s="6" t="s">
        <v>622</v>
      </c>
      <c r="L141" s="3" t="s">
        <v>27</v>
      </c>
    </row>
    <row r="142" spans="1:12" ht="14.25" customHeight="1">
      <c r="A142" s="7" t="str">
        <f>HYPERLINK("https://www.fabsurplus.com/sdi_catalog/salesItemDetails.do?id=89968")</f>
        <v>https://www.fabsurplus.com/sdi_catalog/salesItemDetails.do?id=89968</v>
      </c>
      <c r="B142" s="7" t="s">
        <v>623</v>
      </c>
      <c r="C142" s="7" t="s">
        <v>619</v>
      </c>
      <c r="D142" s="7" t="s">
        <v>624</v>
      </c>
      <c r="E142" s="7" t="s">
        <v>625</v>
      </c>
      <c r="F142" s="7" t="s">
        <v>16</v>
      </c>
      <c r="G142" s="7" t="s">
        <v>315</v>
      </c>
      <c r="H142" s="7" t="s">
        <v>25</v>
      </c>
      <c r="I142" s="7"/>
      <c r="J142" s="9">
        <v>5000</v>
      </c>
      <c r="K142" s="10" t="s">
        <v>626</v>
      </c>
      <c r="L142" s="7" t="s">
        <v>27</v>
      </c>
    </row>
    <row r="143" spans="1:12" ht="14.25" customHeight="1">
      <c r="A143" s="3" t="str">
        <f>HYPERLINK("https://www.fabsurplus.com/sdi_catalog/salesItemDetails.do?id=73208")</f>
        <v>https://www.fabsurplus.com/sdi_catalog/salesItemDetails.do?id=73208</v>
      </c>
      <c r="B143" s="3" t="s">
        <v>627</v>
      </c>
      <c r="C143" s="3" t="s">
        <v>628</v>
      </c>
      <c r="D143" s="3" t="s">
        <v>629</v>
      </c>
      <c r="E143" s="3" t="s">
        <v>630</v>
      </c>
      <c r="F143" s="3" t="s">
        <v>16</v>
      </c>
      <c r="G143" s="3" t="s">
        <v>631</v>
      </c>
      <c r="H143" s="3" t="s">
        <v>25</v>
      </c>
      <c r="I143" s="4">
        <v>36069</v>
      </c>
      <c r="J143" s="5">
        <v>5000</v>
      </c>
      <c r="K143" s="6" t="s">
        <v>632</v>
      </c>
      <c r="L143" s="3" t="s">
        <v>143</v>
      </c>
    </row>
    <row r="144" spans="1:12" ht="14.25" customHeight="1">
      <c r="A144" s="7" t="str">
        <f>HYPERLINK("https://www.fabsurplus.com/sdi_catalog/salesItemDetails.do?id=83505")</f>
        <v>https://www.fabsurplus.com/sdi_catalog/salesItemDetails.do?id=83505</v>
      </c>
      <c r="B144" s="7" t="s">
        <v>633</v>
      </c>
      <c r="C144" s="7" t="s">
        <v>634</v>
      </c>
      <c r="D144" s="7" t="s">
        <v>635</v>
      </c>
      <c r="E144" s="7" t="s">
        <v>636</v>
      </c>
      <c r="F144" s="7" t="s">
        <v>293</v>
      </c>
      <c r="G144" s="7" t="s">
        <v>635</v>
      </c>
      <c r="H144" s="7" t="s">
        <v>18</v>
      </c>
      <c r="I144" s="8">
        <v>34669</v>
      </c>
      <c r="J144" s="9">
        <v>200</v>
      </c>
      <c r="K144" s="7"/>
      <c r="L144" s="7" t="s">
        <v>637</v>
      </c>
    </row>
    <row r="145" spans="1:12" ht="14.25" customHeight="1">
      <c r="A145" s="3" t="str">
        <f>HYPERLINK("https://www.fabsurplus.com/sdi_catalog/salesItemDetails.do?id=102623")</f>
        <v>https://www.fabsurplus.com/sdi_catalog/salesItemDetails.do?id=102623</v>
      </c>
      <c r="B145" s="3" t="s">
        <v>638</v>
      </c>
      <c r="C145" s="3" t="s">
        <v>639</v>
      </c>
      <c r="D145" s="3" t="s">
        <v>640</v>
      </c>
      <c r="E145" s="3" t="s">
        <v>641</v>
      </c>
      <c r="F145" s="3" t="s">
        <v>16</v>
      </c>
      <c r="G145" s="3" t="s">
        <v>45</v>
      </c>
      <c r="H145" s="3" t="s">
        <v>251</v>
      </c>
      <c r="I145" s="4">
        <v>40330</v>
      </c>
      <c r="J145" s="5">
        <v>15000</v>
      </c>
      <c r="K145" s="6" t="s">
        <v>642</v>
      </c>
      <c r="L145" s="3" t="s">
        <v>53</v>
      </c>
    </row>
    <row r="146" spans="1:12" ht="14.25" customHeight="1">
      <c r="A146" s="7" t="str">
        <f>HYPERLINK("https://www.fabsurplus.com/sdi_catalog/salesItemDetails.do?id=71904")</f>
        <v>https://www.fabsurplus.com/sdi_catalog/salesItemDetails.do?id=71904</v>
      </c>
      <c r="B146" s="7" t="s">
        <v>643</v>
      </c>
      <c r="C146" s="7" t="s">
        <v>644</v>
      </c>
      <c r="D146" s="7" t="s">
        <v>645</v>
      </c>
      <c r="E146" s="7" t="s">
        <v>646</v>
      </c>
      <c r="F146" s="7" t="s">
        <v>16</v>
      </c>
      <c r="G146" s="7"/>
      <c r="H146" s="7"/>
      <c r="I146" s="7"/>
      <c r="J146" s="9">
        <v>500</v>
      </c>
      <c r="K146" s="7" t="s">
        <v>647</v>
      </c>
      <c r="L146" s="7" t="s">
        <v>27</v>
      </c>
    </row>
    <row r="147" spans="1:12" ht="14.25" customHeight="1">
      <c r="A147" s="3" t="str">
        <f>HYPERLINK("https://www.fabsurplus.com/sdi_catalog/salesItemDetails.do?id=71908")</f>
        <v>https://www.fabsurplus.com/sdi_catalog/salesItemDetails.do?id=71908</v>
      </c>
      <c r="B147" s="3" t="s">
        <v>648</v>
      </c>
      <c r="C147" s="3" t="s">
        <v>644</v>
      </c>
      <c r="D147" s="3" t="s">
        <v>649</v>
      </c>
      <c r="E147" s="3" t="s">
        <v>650</v>
      </c>
      <c r="F147" s="3" t="s">
        <v>293</v>
      </c>
      <c r="G147" s="3" t="s">
        <v>57</v>
      </c>
      <c r="H147" s="3" t="s">
        <v>18</v>
      </c>
      <c r="I147" s="3"/>
      <c r="J147" s="5">
        <v>2000</v>
      </c>
      <c r="K147" s="3" t="s">
        <v>651</v>
      </c>
      <c r="L147" s="3" t="s">
        <v>27</v>
      </c>
    </row>
    <row r="148" spans="1:12" ht="14.25" customHeight="1">
      <c r="A148" s="7" t="str">
        <f>HYPERLINK("https://www.fabsurplus.com/sdi_catalog/salesItemDetails.do?id=71910")</f>
        <v>https://www.fabsurplus.com/sdi_catalog/salesItemDetails.do?id=71910</v>
      </c>
      <c r="B148" s="7" t="s">
        <v>652</v>
      </c>
      <c r="C148" s="7" t="s">
        <v>644</v>
      </c>
      <c r="D148" s="7" t="s">
        <v>653</v>
      </c>
      <c r="E148" s="7" t="s">
        <v>654</v>
      </c>
      <c r="F148" s="7" t="s">
        <v>16</v>
      </c>
      <c r="G148" s="7" t="s">
        <v>51</v>
      </c>
      <c r="H148" s="7" t="s">
        <v>18</v>
      </c>
      <c r="I148" s="8">
        <v>39600</v>
      </c>
      <c r="J148" s="9">
        <v>5000</v>
      </c>
      <c r="K148" s="10" t="s">
        <v>655</v>
      </c>
      <c r="L148" s="7" t="s">
        <v>64</v>
      </c>
    </row>
    <row r="149" spans="1:12" ht="14.25" customHeight="1">
      <c r="A149" s="3" t="str">
        <f>HYPERLINK("https://www.fabsurplus.com/sdi_catalog/salesItemDetails.do?id=78133")</f>
        <v>https://www.fabsurplus.com/sdi_catalog/salesItemDetails.do?id=78133</v>
      </c>
      <c r="B149" s="3" t="s">
        <v>656</v>
      </c>
      <c r="C149" s="3" t="s">
        <v>644</v>
      </c>
      <c r="D149" s="3" t="s">
        <v>657</v>
      </c>
      <c r="E149" s="3" t="s">
        <v>658</v>
      </c>
      <c r="F149" s="3" t="s">
        <v>16</v>
      </c>
      <c r="G149" s="3" t="s">
        <v>76</v>
      </c>
      <c r="H149" s="3" t="s">
        <v>25</v>
      </c>
      <c r="I149" s="4">
        <v>39234</v>
      </c>
      <c r="J149" s="5">
        <v>5000</v>
      </c>
      <c r="K149" s="6" t="s">
        <v>659</v>
      </c>
      <c r="L149" s="3" t="s">
        <v>27</v>
      </c>
    </row>
    <row r="150" spans="1:12" ht="14.25" customHeight="1">
      <c r="A150" s="7" t="str">
        <f>HYPERLINK("https://www.fabsurplus.com/sdi_catalog/salesItemDetails.do?id=78137")</f>
        <v>https://www.fabsurplus.com/sdi_catalog/salesItemDetails.do?id=78137</v>
      </c>
      <c r="B150" s="7" t="s">
        <v>660</v>
      </c>
      <c r="C150" s="7" t="s">
        <v>644</v>
      </c>
      <c r="D150" s="7" t="s">
        <v>657</v>
      </c>
      <c r="E150" s="7" t="s">
        <v>661</v>
      </c>
      <c r="F150" s="7" t="s">
        <v>16</v>
      </c>
      <c r="G150" s="7" t="s">
        <v>76</v>
      </c>
      <c r="H150" s="7" t="s">
        <v>25</v>
      </c>
      <c r="I150" s="7"/>
      <c r="J150" s="9">
        <v>5000</v>
      </c>
      <c r="K150" s="10" t="s">
        <v>662</v>
      </c>
      <c r="L150" s="7" t="s">
        <v>27</v>
      </c>
    </row>
    <row r="151" spans="1:12" ht="14.25" customHeight="1">
      <c r="A151" s="3" t="str">
        <f>HYPERLINK("https://www.fabsurplus.com/sdi_catalog/salesItemDetails.do?id=78138")</f>
        <v>https://www.fabsurplus.com/sdi_catalog/salesItemDetails.do?id=78138</v>
      </c>
      <c r="B151" s="3" t="s">
        <v>663</v>
      </c>
      <c r="C151" s="3" t="s">
        <v>644</v>
      </c>
      <c r="D151" s="3" t="s">
        <v>664</v>
      </c>
      <c r="E151" s="3" t="s">
        <v>665</v>
      </c>
      <c r="F151" s="3" t="s">
        <v>16</v>
      </c>
      <c r="G151" s="3" t="s">
        <v>76</v>
      </c>
      <c r="H151" s="3" t="s">
        <v>18</v>
      </c>
      <c r="I151" s="4">
        <v>39173</v>
      </c>
      <c r="J151" s="5">
        <v>5000</v>
      </c>
      <c r="K151" s="6" t="s">
        <v>666</v>
      </c>
      <c r="L151" s="3" t="s">
        <v>27</v>
      </c>
    </row>
    <row r="152" spans="1:12" ht="14.25" customHeight="1">
      <c r="A152" s="7" t="str">
        <f>HYPERLINK("https://www.fabsurplus.com/sdi_catalog/salesItemDetails.do?id=80177")</f>
        <v>https://www.fabsurplus.com/sdi_catalog/salesItemDetails.do?id=80177</v>
      </c>
      <c r="B152" s="7" t="s">
        <v>667</v>
      </c>
      <c r="C152" s="7" t="s">
        <v>644</v>
      </c>
      <c r="D152" s="7" t="s">
        <v>657</v>
      </c>
      <c r="E152" s="7" t="s">
        <v>668</v>
      </c>
      <c r="F152" s="7" t="s">
        <v>16</v>
      </c>
      <c r="G152" s="7" t="s">
        <v>76</v>
      </c>
      <c r="H152" s="7" t="s">
        <v>25</v>
      </c>
      <c r="I152" s="8">
        <v>39356.083333333336</v>
      </c>
      <c r="J152" s="9">
        <v>5000</v>
      </c>
      <c r="K152" s="10" t="s">
        <v>669</v>
      </c>
      <c r="L152" s="7" t="s">
        <v>27</v>
      </c>
    </row>
    <row r="153" spans="1:12" ht="14.25" customHeight="1">
      <c r="A153" s="3" t="str">
        <f>HYPERLINK("https://www.fabsurplus.com/sdi_catalog/salesItemDetails.do?id=80178")</f>
        <v>https://www.fabsurplus.com/sdi_catalog/salesItemDetails.do?id=80178</v>
      </c>
      <c r="B153" s="3" t="s">
        <v>670</v>
      </c>
      <c r="C153" s="3" t="s">
        <v>644</v>
      </c>
      <c r="D153" s="3" t="s">
        <v>657</v>
      </c>
      <c r="E153" s="3" t="s">
        <v>668</v>
      </c>
      <c r="F153" s="3" t="s">
        <v>16</v>
      </c>
      <c r="G153" s="3" t="s">
        <v>76</v>
      </c>
      <c r="H153" s="3" t="s">
        <v>25</v>
      </c>
      <c r="I153" s="4">
        <v>39356.083333333336</v>
      </c>
      <c r="J153" s="5">
        <v>5000</v>
      </c>
      <c r="K153" s="6" t="s">
        <v>669</v>
      </c>
      <c r="L153" s="3" t="s">
        <v>27</v>
      </c>
    </row>
    <row r="154" spans="1:12" ht="14.25" customHeight="1">
      <c r="A154" s="7" t="str">
        <f>HYPERLINK("https://www.fabsurplus.com/sdi_catalog/salesItemDetails.do?id=80179")</f>
        <v>https://www.fabsurplus.com/sdi_catalog/salesItemDetails.do?id=80179</v>
      </c>
      <c r="B154" s="7" t="s">
        <v>671</v>
      </c>
      <c r="C154" s="7" t="s">
        <v>644</v>
      </c>
      <c r="D154" s="7" t="s">
        <v>657</v>
      </c>
      <c r="E154" s="7" t="s">
        <v>668</v>
      </c>
      <c r="F154" s="7" t="s">
        <v>16</v>
      </c>
      <c r="G154" s="7" t="s">
        <v>76</v>
      </c>
      <c r="H154" s="7" t="s">
        <v>25</v>
      </c>
      <c r="I154" s="8">
        <v>39356.083333333336</v>
      </c>
      <c r="J154" s="9">
        <v>5000</v>
      </c>
      <c r="K154" s="10" t="s">
        <v>672</v>
      </c>
      <c r="L154" s="7" t="s">
        <v>27</v>
      </c>
    </row>
    <row r="155" spans="1:12" ht="14.25" customHeight="1">
      <c r="A155" s="3" t="str">
        <f>HYPERLINK("https://www.fabsurplus.com/sdi_catalog/salesItemDetails.do?id=80180")</f>
        <v>https://www.fabsurplus.com/sdi_catalog/salesItemDetails.do?id=80180</v>
      </c>
      <c r="B155" s="3" t="s">
        <v>673</v>
      </c>
      <c r="C155" s="3" t="s">
        <v>644</v>
      </c>
      <c r="D155" s="3" t="s">
        <v>657</v>
      </c>
      <c r="E155" s="3" t="s">
        <v>668</v>
      </c>
      <c r="F155" s="3" t="s">
        <v>16</v>
      </c>
      <c r="G155" s="3" t="s">
        <v>76</v>
      </c>
      <c r="H155" s="3" t="s">
        <v>25</v>
      </c>
      <c r="I155" s="4">
        <v>39356.083333333336</v>
      </c>
      <c r="J155" s="5">
        <v>5000</v>
      </c>
      <c r="K155" s="6" t="s">
        <v>674</v>
      </c>
      <c r="L155" s="3" t="s">
        <v>27</v>
      </c>
    </row>
    <row r="156" spans="1:12" ht="14.25" customHeight="1">
      <c r="A156" s="7" t="str">
        <f>HYPERLINK("https://www.fabsurplus.com/sdi_catalog/salesItemDetails.do?id=80181")</f>
        <v>https://www.fabsurplus.com/sdi_catalog/salesItemDetails.do?id=80181</v>
      </c>
      <c r="B156" s="7" t="s">
        <v>675</v>
      </c>
      <c r="C156" s="7" t="s">
        <v>644</v>
      </c>
      <c r="D156" s="7" t="s">
        <v>657</v>
      </c>
      <c r="E156" s="7" t="s">
        <v>668</v>
      </c>
      <c r="F156" s="7" t="s">
        <v>16</v>
      </c>
      <c r="G156" s="7" t="s">
        <v>76</v>
      </c>
      <c r="H156" s="7" t="s">
        <v>25</v>
      </c>
      <c r="I156" s="8">
        <v>39356.083333333336</v>
      </c>
      <c r="J156" s="9">
        <v>5000</v>
      </c>
      <c r="K156" s="10" t="s">
        <v>676</v>
      </c>
      <c r="L156" s="7" t="s">
        <v>27</v>
      </c>
    </row>
    <row r="157" spans="1:12" ht="14.25" customHeight="1">
      <c r="A157" s="3" t="str">
        <f>HYPERLINK("https://www.fabsurplus.com/sdi_catalog/salesItemDetails.do?id=80182")</f>
        <v>https://www.fabsurplus.com/sdi_catalog/salesItemDetails.do?id=80182</v>
      </c>
      <c r="B157" s="3" t="s">
        <v>677</v>
      </c>
      <c r="C157" s="3" t="s">
        <v>644</v>
      </c>
      <c r="D157" s="3" t="s">
        <v>657</v>
      </c>
      <c r="E157" s="3" t="s">
        <v>668</v>
      </c>
      <c r="F157" s="3" t="s">
        <v>16</v>
      </c>
      <c r="G157" s="3" t="s">
        <v>76</v>
      </c>
      <c r="H157" s="3" t="s">
        <v>25</v>
      </c>
      <c r="I157" s="4">
        <v>39356.083333333336</v>
      </c>
      <c r="J157" s="5">
        <v>5000</v>
      </c>
      <c r="K157" s="6" t="s">
        <v>678</v>
      </c>
      <c r="L157" s="3" t="s">
        <v>27</v>
      </c>
    </row>
    <row r="158" spans="1:12" ht="14.25" customHeight="1">
      <c r="A158" s="7" t="str">
        <f>HYPERLINK("https://www.fabsurplus.com/sdi_catalog/salesItemDetails.do?id=80183")</f>
        <v>https://www.fabsurplus.com/sdi_catalog/salesItemDetails.do?id=80183</v>
      </c>
      <c r="B158" s="7" t="s">
        <v>679</v>
      </c>
      <c r="C158" s="7" t="s">
        <v>644</v>
      </c>
      <c r="D158" s="7" t="s">
        <v>657</v>
      </c>
      <c r="E158" s="7" t="s">
        <v>668</v>
      </c>
      <c r="F158" s="7" t="s">
        <v>16</v>
      </c>
      <c r="G158" s="7" t="s">
        <v>76</v>
      </c>
      <c r="H158" s="7" t="s">
        <v>25</v>
      </c>
      <c r="I158" s="8">
        <v>39356.083333333336</v>
      </c>
      <c r="J158" s="9">
        <v>5000</v>
      </c>
      <c r="K158" s="10" t="s">
        <v>680</v>
      </c>
      <c r="L158" s="7" t="s">
        <v>27</v>
      </c>
    </row>
    <row r="159" spans="1:12" ht="14.25" customHeight="1">
      <c r="A159" s="3" t="str">
        <f>HYPERLINK("https://www.fabsurplus.com/sdi_catalog/salesItemDetails.do?id=80184")</f>
        <v>https://www.fabsurplus.com/sdi_catalog/salesItemDetails.do?id=80184</v>
      </c>
      <c r="B159" s="3" t="s">
        <v>681</v>
      </c>
      <c r="C159" s="3" t="s">
        <v>644</v>
      </c>
      <c r="D159" s="3" t="s">
        <v>657</v>
      </c>
      <c r="E159" s="3" t="s">
        <v>668</v>
      </c>
      <c r="F159" s="3" t="s">
        <v>16</v>
      </c>
      <c r="G159" s="3" t="s">
        <v>76</v>
      </c>
      <c r="H159" s="3" t="s">
        <v>25</v>
      </c>
      <c r="I159" s="4">
        <v>39356.083333333336</v>
      </c>
      <c r="J159" s="5">
        <v>5000</v>
      </c>
      <c r="K159" s="6" t="s">
        <v>682</v>
      </c>
      <c r="L159" s="3" t="s">
        <v>27</v>
      </c>
    </row>
    <row r="160" spans="1:12" ht="14.25" customHeight="1">
      <c r="A160" s="7" t="str">
        <f>HYPERLINK("https://www.fabsurplus.com/sdi_catalog/salesItemDetails.do?id=86281")</f>
        <v>https://www.fabsurplus.com/sdi_catalog/salesItemDetails.do?id=86281</v>
      </c>
      <c r="B160" s="7" t="s">
        <v>683</v>
      </c>
      <c r="C160" s="7" t="s">
        <v>644</v>
      </c>
      <c r="D160" s="7" t="s">
        <v>684</v>
      </c>
      <c r="E160" s="7" t="s">
        <v>685</v>
      </c>
      <c r="F160" s="7" t="s">
        <v>16</v>
      </c>
      <c r="G160" s="7" t="s">
        <v>686</v>
      </c>
      <c r="H160" s="7" t="s">
        <v>18</v>
      </c>
      <c r="I160" s="7"/>
      <c r="J160" s="9">
        <v>5000</v>
      </c>
      <c r="K160" s="10" t="s">
        <v>687</v>
      </c>
      <c r="L160" s="7" t="s">
        <v>206</v>
      </c>
    </row>
    <row r="161" spans="1:12" ht="14.25" customHeight="1">
      <c r="A161" s="3" t="str">
        <f>HYPERLINK("https://www.fabsurplus.com/sdi_catalog/salesItemDetails.do?id=95233")</f>
        <v>https://www.fabsurplus.com/sdi_catalog/salesItemDetails.do?id=95233</v>
      </c>
      <c r="B161" s="3" t="s">
        <v>688</v>
      </c>
      <c r="C161" s="3" t="s">
        <v>644</v>
      </c>
      <c r="D161" s="3" t="s">
        <v>689</v>
      </c>
      <c r="E161" s="3" t="s">
        <v>690</v>
      </c>
      <c r="F161" s="3" t="s">
        <v>16</v>
      </c>
      <c r="G161" s="3" t="s">
        <v>51</v>
      </c>
      <c r="H161" s="3" t="s">
        <v>18</v>
      </c>
      <c r="I161" s="4">
        <v>38687</v>
      </c>
      <c r="J161" s="5">
        <v>5000</v>
      </c>
      <c r="K161" s="6" t="s">
        <v>691</v>
      </c>
      <c r="L161" s="3" t="s">
        <v>692</v>
      </c>
    </row>
    <row r="162" spans="1:12" ht="14.25" customHeight="1">
      <c r="A162" s="7" t="str">
        <f>HYPERLINK("https://www.fabsurplus.com/sdi_catalog/salesItemDetails.do?id=99969")</f>
        <v>https://www.fabsurplus.com/sdi_catalog/salesItemDetails.do?id=99969</v>
      </c>
      <c r="B162" s="7" t="s">
        <v>693</v>
      </c>
      <c r="C162" s="7" t="s">
        <v>644</v>
      </c>
      <c r="D162" s="7" t="s">
        <v>657</v>
      </c>
      <c r="E162" s="7" t="s">
        <v>668</v>
      </c>
      <c r="F162" s="7" t="s">
        <v>16</v>
      </c>
      <c r="G162" s="7" t="s">
        <v>76</v>
      </c>
      <c r="H162" s="7" t="s">
        <v>25</v>
      </c>
      <c r="I162" s="8">
        <v>38504</v>
      </c>
      <c r="J162" s="9">
        <v>5000</v>
      </c>
      <c r="K162" s="10" t="s">
        <v>694</v>
      </c>
      <c r="L162" s="7" t="s">
        <v>27</v>
      </c>
    </row>
    <row r="163" spans="1:12" ht="14.25" customHeight="1">
      <c r="A163" s="3" t="str">
        <f>HYPERLINK("https://www.fabsurplus.com/sdi_catalog/salesItemDetails.do?id=101848")</f>
        <v>https://www.fabsurplus.com/sdi_catalog/salesItemDetails.do?id=101848</v>
      </c>
      <c r="B163" s="3" t="s">
        <v>695</v>
      </c>
      <c r="C163" s="3" t="s">
        <v>644</v>
      </c>
      <c r="D163" s="3" t="s">
        <v>653</v>
      </c>
      <c r="E163" s="3" t="s">
        <v>696</v>
      </c>
      <c r="F163" s="3" t="s">
        <v>16</v>
      </c>
      <c r="G163" s="3" t="s">
        <v>76</v>
      </c>
      <c r="H163" s="3" t="s">
        <v>25</v>
      </c>
      <c r="I163" s="4">
        <v>39234</v>
      </c>
      <c r="J163" s="5">
        <v>5000</v>
      </c>
      <c r="K163" s="6" t="s">
        <v>697</v>
      </c>
      <c r="L163" s="3" t="s">
        <v>27</v>
      </c>
    </row>
    <row r="164" spans="1:12" ht="14.25" customHeight="1">
      <c r="A164" s="7" t="str">
        <f>HYPERLINK("https://www.fabsurplus.com/sdi_catalog/salesItemDetails.do?id=102494")</f>
        <v>https://www.fabsurplus.com/sdi_catalog/salesItemDetails.do?id=102494</v>
      </c>
      <c r="B164" s="7" t="s">
        <v>698</v>
      </c>
      <c r="C164" s="7" t="s">
        <v>644</v>
      </c>
      <c r="D164" s="7" t="s">
        <v>653</v>
      </c>
      <c r="E164" s="7" t="s">
        <v>699</v>
      </c>
      <c r="F164" s="7" t="s">
        <v>16</v>
      </c>
      <c r="G164" s="7" t="s">
        <v>51</v>
      </c>
      <c r="H164" s="7" t="s">
        <v>584</v>
      </c>
      <c r="I164" s="8">
        <v>39356</v>
      </c>
      <c r="J164" s="9">
        <v>5000</v>
      </c>
      <c r="K164" s="10" t="s">
        <v>700</v>
      </c>
      <c r="L164" s="7" t="s">
        <v>27</v>
      </c>
    </row>
    <row r="165" spans="1:12" ht="14.25" customHeight="1">
      <c r="A165" s="3" t="str">
        <f>HYPERLINK("https://www.fabsurplus.com/sdi_catalog/salesItemDetails.do?id=79584")</f>
        <v>https://www.fabsurplus.com/sdi_catalog/salesItemDetails.do?id=79584</v>
      </c>
      <c r="B165" s="3" t="s">
        <v>701</v>
      </c>
      <c r="C165" s="3" t="s">
        <v>702</v>
      </c>
      <c r="D165" s="3" t="s">
        <v>703</v>
      </c>
      <c r="E165" s="3" t="s">
        <v>704</v>
      </c>
      <c r="F165" s="3" t="s">
        <v>16</v>
      </c>
      <c r="G165" s="3" t="s">
        <v>45</v>
      </c>
      <c r="H165" s="3" t="s">
        <v>25</v>
      </c>
      <c r="I165" s="4">
        <v>34851</v>
      </c>
      <c r="J165" s="5">
        <v>10000</v>
      </c>
      <c r="K165" s="6" t="s">
        <v>705</v>
      </c>
      <c r="L165" s="3" t="s">
        <v>27</v>
      </c>
    </row>
    <row r="166" spans="1:12" ht="14.25" customHeight="1">
      <c r="A166" s="7" t="str">
        <f>HYPERLINK("https://www.fabsurplus.com/sdi_catalog/salesItemDetails.do?id=33413")</f>
        <v>https://www.fabsurplus.com/sdi_catalog/salesItemDetails.do?id=33413</v>
      </c>
      <c r="B166" s="7" t="s">
        <v>706</v>
      </c>
      <c r="C166" s="7" t="s">
        <v>707</v>
      </c>
      <c r="D166" s="7" t="s">
        <v>708</v>
      </c>
      <c r="E166" s="7" t="s">
        <v>709</v>
      </c>
      <c r="F166" s="7" t="s">
        <v>16</v>
      </c>
      <c r="G166" s="7" t="s">
        <v>76</v>
      </c>
      <c r="H166" s="7" t="s">
        <v>18</v>
      </c>
      <c r="I166" s="8">
        <v>38869</v>
      </c>
      <c r="J166" s="9">
        <v>30000</v>
      </c>
      <c r="K166" s="10" t="s">
        <v>710</v>
      </c>
      <c r="L166" s="7" t="s">
        <v>143</v>
      </c>
    </row>
    <row r="167" spans="1:12" ht="14.25" customHeight="1">
      <c r="A167" s="3" t="str">
        <f>HYPERLINK("https://www.fabsurplus.com/sdi_catalog/salesItemDetails.do?id=33414")</f>
        <v>https://www.fabsurplus.com/sdi_catalog/salesItemDetails.do?id=33414</v>
      </c>
      <c r="B167" s="3" t="s">
        <v>711</v>
      </c>
      <c r="C167" s="3" t="s">
        <v>707</v>
      </c>
      <c r="D167" s="3" t="s">
        <v>708</v>
      </c>
      <c r="E167" s="3" t="s">
        <v>712</v>
      </c>
      <c r="F167" s="3" t="s">
        <v>16</v>
      </c>
      <c r="G167" s="3" t="s">
        <v>76</v>
      </c>
      <c r="H167" s="3" t="s">
        <v>18</v>
      </c>
      <c r="I167" s="4">
        <v>38869</v>
      </c>
      <c r="J167" s="5">
        <v>30000</v>
      </c>
      <c r="K167" s="6" t="s">
        <v>713</v>
      </c>
      <c r="L167" s="3" t="s">
        <v>143</v>
      </c>
    </row>
    <row r="168" spans="1:12" ht="14.25" customHeight="1">
      <c r="A168" s="7" t="str">
        <f>HYPERLINK("https://www.fabsurplus.com/sdi_catalog/salesItemDetails.do?id=79888")</f>
        <v>https://www.fabsurplus.com/sdi_catalog/salesItemDetails.do?id=79888</v>
      </c>
      <c r="B168" s="7" t="s">
        <v>714</v>
      </c>
      <c r="C168" s="7" t="s">
        <v>715</v>
      </c>
      <c r="D168" s="7" t="s">
        <v>716</v>
      </c>
      <c r="E168" s="7" t="s">
        <v>717</v>
      </c>
      <c r="F168" s="7" t="s">
        <v>16</v>
      </c>
      <c r="G168" s="7" t="s">
        <v>84</v>
      </c>
      <c r="H168" s="7" t="s">
        <v>18</v>
      </c>
      <c r="I168" s="8">
        <v>37773</v>
      </c>
      <c r="J168" s="9">
        <v>500</v>
      </c>
      <c r="K168" s="10" t="s">
        <v>718</v>
      </c>
      <c r="L168" s="7" t="s">
        <v>27</v>
      </c>
    </row>
    <row r="169" spans="1:12" ht="14.25" customHeight="1">
      <c r="A169" s="3" t="str">
        <f>HYPERLINK("https://www.fabsurplus.com/sdi_catalog/salesItemDetails.do?id=78136")</f>
        <v>https://www.fabsurplus.com/sdi_catalog/salesItemDetails.do?id=78136</v>
      </c>
      <c r="B169" s="3" t="s">
        <v>719</v>
      </c>
      <c r="C169" s="3" t="s">
        <v>720</v>
      </c>
      <c r="D169" s="3" t="s">
        <v>721</v>
      </c>
      <c r="E169" s="3" t="s">
        <v>722</v>
      </c>
      <c r="F169" s="3" t="s">
        <v>16</v>
      </c>
      <c r="G169" s="3"/>
      <c r="H169" s="3" t="s">
        <v>25</v>
      </c>
      <c r="I169" s="4">
        <v>38687</v>
      </c>
      <c r="J169" s="5">
        <v>1000</v>
      </c>
      <c r="K169" s="6" t="s">
        <v>723</v>
      </c>
      <c r="L169" s="3" t="s">
        <v>27</v>
      </c>
    </row>
    <row r="170" spans="1:12" ht="14.25" customHeight="1">
      <c r="A170" s="7" t="str">
        <f>HYPERLINK("https://www.fabsurplus.com/sdi_catalog/salesItemDetails.do?id=80089")</f>
        <v>https://www.fabsurplus.com/sdi_catalog/salesItemDetails.do?id=80089</v>
      </c>
      <c r="B170" s="7" t="s">
        <v>724</v>
      </c>
      <c r="C170" s="7" t="s">
        <v>720</v>
      </c>
      <c r="D170" s="7" t="s">
        <v>721</v>
      </c>
      <c r="E170" s="7" t="s">
        <v>722</v>
      </c>
      <c r="F170" s="7" t="s">
        <v>16</v>
      </c>
      <c r="G170" s="7"/>
      <c r="H170" s="7" t="s">
        <v>18</v>
      </c>
      <c r="I170" s="8">
        <v>38687</v>
      </c>
      <c r="J170" s="9">
        <v>1000</v>
      </c>
      <c r="K170" s="10" t="s">
        <v>725</v>
      </c>
      <c r="L170" s="7" t="s">
        <v>27</v>
      </c>
    </row>
    <row r="171" spans="1:12" ht="14.25" customHeight="1">
      <c r="A171" s="3" t="str">
        <f>HYPERLINK("https://www.fabsurplus.com/sdi_catalog/salesItemDetails.do?id=76613")</f>
        <v>https://www.fabsurplus.com/sdi_catalog/salesItemDetails.do?id=76613</v>
      </c>
      <c r="B171" s="3" t="s">
        <v>726</v>
      </c>
      <c r="C171" s="3" t="s">
        <v>727</v>
      </c>
      <c r="D171" s="3" t="s">
        <v>728</v>
      </c>
      <c r="E171" s="3" t="s">
        <v>729</v>
      </c>
      <c r="F171" s="3" t="s">
        <v>16</v>
      </c>
      <c r="G171" s="3" t="s">
        <v>84</v>
      </c>
      <c r="H171" s="3" t="s">
        <v>18</v>
      </c>
      <c r="I171" s="4">
        <v>39295</v>
      </c>
      <c r="J171" s="5">
        <v>2000</v>
      </c>
      <c r="K171" s="6" t="s">
        <v>730</v>
      </c>
      <c r="L171" s="3" t="s">
        <v>27</v>
      </c>
    </row>
    <row r="172" spans="1:12" ht="14.25" customHeight="1">
      <c r="A172" s="7" t="str">
        <f>HYPERLINK("https://www.fabsurplus.com/sdi_catalog/salesItemDetails.do?id=79590")</f>
        <v>https://www.fabsurplus.com/sdi_catalog/salesItemDetails.do?id=79590</v>
      </c>
      <c r="B172" s="7" t="s">
        <v>731</v>
      </c>
      <c r="C172" s="7" t="s">
        <v>727</v>
      </c>
      <c r="D172" s="7" t="s">
        <v>732</v>
      </c>
      <c r="E172" s="7" t="s">
        <v>733</v>
      </c>
      <c r="F172" s="7" t="s">
        <v>16</v>
      </c>
      <c r="G172" s="7" t="s">
        <v>84</v>
      </c>
      <c r="H172" s="7" t="s">
        <v>18</v>
      </c>
      <c r="I172" s="8">
        <v>38869</v>
      </c>
      <c r="J172" s="9">
        <v>1000</v>
      </c>
      <c r="K172" s="10" t="s">
        <v>734</v>
      </c>
      <c r="L172" s="7" t="s">
        <v>99</v>
      </c>
    </row>
    <row r="173" spans="1:12" ht="14.25" customHeight="1">
      <c r="A173" s="3" t="str">
        <f>HYPERLINK("https://www.fabsurplus.com/sdi_catalog/salesItemDetails.do?id=79597")</f>
        <v>https://www.fabsurplus.com/sdi_catalog/salesItemDetails.do?id=79597</v>
      </c>
      <c r="B173" s="3" t="s">
        <v>735</v>
      </c>
      <c r="C173" s="3" t="s">
        <v>727</v>
      </c>
      <c r="D173" s="3" t="s">
        <v>736</v>
      </c>
      <c r="E173" s="3" t="s">
        <v>737</v>
      </c>
      <c r="F173" s="3" t="s">
        <v>16</v>
      </c>
      <c r="G173" s="3" t="s">
        <v>84</v>
      </c>
      <c r="H173" s="3" t="s">
        <v>18</v>
      </c>
      <c r="I173" s="4">
        <v>39234</v>
      </c>
      <c r="J173" s="5">
        <v>100</v>
      </c>
      <c r="K173" s="6" t="s">
        <v>738</v>
      </c>
      <c r="L173" s="3" t="s">
        <v>27</v>
      </c>
    </row>
    <row r="174" spans="1:12" ht="14.25" customHeight="1">
      <c r="A174" s="7" t="str">
        <f>HYPERLINK("https://www.fabsurplus.com/sdi_catalog/salesItemDetails.do?id=79599")</f>
        <v>https://www.fabsurplus.com/sdi_catalog/salesItemDetails.do?id=79599</v>
      </c>
      <c r="B174" s="7" t="s">
        <v>739</v>
      </c>
      <c r="C174" s="7" t="s">
        <v>727</v>
      </c>
      <c r="D174" s="7" t="s">
        <v>740</v>
      </c>
      <c r="E174" s="7" t="s">
        <v>741</v>
      </c>
      <c r="F174" s="7" t="s">
        <v>16</v>
      </c>
      <c r="G174" s="7" t="s">
        <v>84</v>
      </c>
      <c r="H174" s="7" t="s">
        <v>25</v>
      </c>
      <c r="I174" s="8">
        <v>36923</v>
      </c>
      <c r="J174" s="9">
        <v>300</v>
      </c>
      <c r="K174" s="10" t="s">
        <v>742</v>
      </c>
      <c r="L174" s="7" t="s">
        <v>27</v>
      </c>
    </row>
    <row r="175" spans="1:12" ht="14.25" customHeight="1">
      <c r="A175" s="3" t="str">
        <f>HYPERLINK("https://www.fabsurplus.com/sdi_catalog/salesItemDetails.do?id=79601")</f>
        <v>https://www.fabsurplus.com/sdi_catalog/salesItemDetails.do?id=79601</v>
      </c>
      <c r="B175" s="3" t="s">
        <v>743</v>
      </c>
      <c r="C175" s="3" t="s">
        <v>727</v>
      </c>
      <c r="D175" s="3" t="s">
        <v>744</v>
      </c>
      <c r="E175" s="3" t="s">
        <v>745</v>
      </c>
      <c r="F175" s="3" t="s">
        <v>16</v>
      </c>
      <c r="G175" s="3" t="s">
        <v>84</v>
      </c>
      <c r="H175" s="3" t="s">
        <v>25</v>
      </c>
      <c r="I175" s="3"/>
      <c r="J175" s="5">
        <v>300</v>
      </c>
      <c r="K175" s="6" t="s">
        <v>746</v>
      </c>
      <c r="L175" s="3" t="s">
        <v>27</v>
      </c>
    </row>
    <row r="176" spans="1:12" ht="14.25" customHeight="1">
      <c r="A176" s="7" t="str">
        <f>HYPERLINK("https://www.fabsurplus.com/sdi_catalog/salesItemDetails.do?id=2181")</f>
        <v>https://www.fabsurplus.com/sdi_catalog/salesItemDetails.do?id=2181</v>
      </c>
      <c r="B176" s="7" t="s">
        <v>747</v>
      </c>
      <c r="C176" s="7" t="s">
        <v>748</v>
      </c>
      <c r="D176" s="7" t="s">
        <v>749</v>
      </c>
      <c r="E176" s="7" t="s">
        <v>750</v>
      </c>
      <c r="F176" s="7" t="s">
        <v>16</v>
      </c>
      <c r="G176" s="7" t="s">
        <v>488</v>
      </c>
      <c r="H176" s="7" t="s">
        <v>251</v>
      </c>
      <c r="I176" s="8">
        <v>33939</v>
      </c>
      <c r="J176" s="9">
        <v>10000</v>
      </c>
      <c r="K176" s="10" t="s">
        <v>751</v>
      </c>
      <c r="L176" s="7" t="s">
        <v>27</v>
      </c>
    </row>
    <row r="177" spans="1:12" ht="14.25" customHeight="1">
      <c r="A177" s="3" t="str">
        <f>HYPERLINK("https://www.fabsurplus.com/sdi_catalog/salesItemDetails.do?id=21064")</f>
        <v>https://www.fabsurplus.com/sdi_catalog/salesItemDetails.do?id=21064</v>
      </c>
      <c r="B177" s="3" t="s">
        <v>752</v>
      </c>
      <c r="C177" s="3" t="s">
        <v>748</v>
      </c>
      <c r="D177" s="3" t="s">
        <v>753</v>
      </c>
      <c r="E177" s="3" t="s">
        <v>754</v>
      </c>
      <c r="F177" s="3" t="s">
        <v>16</v>
      </c>
      <c r="G177" s="3" t="s">
        <v>45</v>
      </c>
      <c r="H177" s="3" t="s">
        <v>25</v>
      </c>
      <c r="I177" s="4">
        <v>35309</v>
      </c>
      <c r="J177" s="5">
        <v>80000</v>
      </c>
      <c r="K177" s="6" t="s">
        <v>755</v>
      </c>
      <c r="L177" s="3" t="s">
        <v>27</v>
      </c>
    </row>
    <row r="178" spans="1:12" ht="14.25" customHeight="1">
      <c r="A178" s="7" t="str">
        <f>HYPERLINK("https://www.fabsurplus.com/sdi_catalog/salesItemDetails.do?id=21270")</f>
        <v>https://www.fabsurplus.com/sdi_catalog/salesItemDetails.do?id=21270</v>
      </c>
      <c r="B178" s="7" t="s">
        <v>756</v>
      </c>
      <c r="C178" s="7" t="s">
        <v>748</v>
      </c>
      <c r="D178" s="7" t="s">
        <v>757</v>
      </c>
      <c r="E178" s="7" t="s">
        <v>758</v>
      </c>
      <c r="F178" s="7" t="s">
        <v>16</v>
      </c>
      <c r="G178" s="7" t="s">
        <v>45</v>
      </c>
      <c r="H178" s="7" t="s">
        <v>18</v>
      </c>
      <c r="I178" s="8">
        <v>35309</v>
      </c>
      <c r="J178" s="9">
        <v>100000</v>
      </c>
      <c r="K178" s="10" t="s">
        <v>759</v>
      </c>
      <c r="L178" s="7" t="s">
        <v>27</v>
      </c>
    </row>
    <row r="179" spans="1:12" ht="14.25" customHeight="1">
      <c r="A179" s="3" t="str">
        <f>HYPERLINK("https://www.fabsurplus.com/sdi_catalog/salesItemDetails.do?id=54232")</f>
        <v>https://www.fabsurplus.com/sdi_catalog/salesItemDetails.do?id=54232</v>
      </c>
      <c r="B179" s="3" t="s">
        <v>760</v>
      </c>
      <c r="C179" s="3" t="s">
        <v>761</v>
      </c>
      <c r="D179" s="3" t="s">
        <v>762</v>
      </c>
      <c r="E179" s="3" t="s">
        <v>763</v>
      </c>
      <c r="F179" s="3" t="s">
        <v>16</v>
      </c>
      <c r="G179" s="3" t="s">
        <v>76</v>
      </c>
      <c r="H179" s="3" t="s">
        <v>18</v>
      </c>
      <c r="I179" s="4">
        <v>36678</v>
      </c>
      <c r="J179" s="5">
        <v>10000</v>
      </c>
      <c r="K179" s="6" t="s">
        <v>764</v>
      </c>
      <c r="L179" s="3" t="s">
        <v>296</v>
      </c>
    </row>
    <row r="180" spans="1:12" ht="14.25" customHeight="1">
      <c r="A180" s="7" t="str">
        <f>HYPERLINK("https://www.fabsurplus.com/sdi_catalog/salesItemDetails.do?id=78361")</f>
        <v>https://www.fabsurplus.com/sdi_catalog/salesItemDetails.do?id=78361</v>
      </c>
      <c r="B180" s="7" t="s">
        <v>765</v>
      </c>
      <c r="C180" s="7" t="s">
        <v>761</v>
      </c>
      <c r="D180" s="7" t="s">
        <v>766</v>
      </c>
      <c r="E180" s="7" t="s">
        <v>767</v>
      </c>
      <c r="F180" s="7" t="s">
        <v>16</v>
      </c>
      <c r="G180" s="7" t="s">
        <v>57</v>
      </c>
      <c r="H180" s="7" t="s">
        <v>251</v>
      </c>
      <c r="I180" s="8">
        <v>35462</v>
      </c>
      <c r="J180" s="9">
        <v>5000</v>
      </c>
      <c r="K180" s="10" t="s">
        <v>768</v>
      </c>
      <c r="L180" s="7" t="s">
        <v>53</v>
      </c>
    </row>
    <row r="181" spans="1:12" ht="14.25" customHeight="1">
      <c r="A181" s="3" t="str">
        <f>HYPERLINK("https://www.fabsurplus.com/sdi_catalog/salesItemDetails.do?id=87615")</f>
        <v>https://www.fabsurplus.com/sdi_catalog/salesItemDetails.do?id=87615</v>
      </c>
      <c r="B181" s="3" t="s">
        <v>769</v>
      </c>
      <c r="C181" s="3" t="s">
        <v>770</v>
      </c>
      <c r="D181" s="3" t="s">
        <v>771</v>
      </c>
      <c r="E181" s="3" t="s">
        <v>772</v>
      </c>
      <c r="F181" s="3" t="s">
        <v>16</v>
      </c>
      <c r="G181" s="3" t="s">
        <v>57</v>
      </c>
      <c r="H181" s="3" t="s">
        <v>25</v>
      </c>
      <c r="I181" s="4">
        <v>33756</v>
      </c>
      <c r="J181" s="5">
        <v>200</v>
      </c>
      <c r="K181" s="6" t="s">
        <v>773</v>
      </c>
      <c r="L181" s="3" t="s">
        <v>774</v>
      </c>
    </row>
    <row r="182" spans="1:12" ht="14.25" customHeight="1">
      <c r="A182" s="7" t="str">
        <f>HYPERLINK("https://www.fabsurplus.com/sdi_catalog/salesItemDetails.do?id=84082")</f>
        <v>https://www.fabsurplus.com/sdi_catalog/salesItemDetails.do?id=84082</v>
      </c>
      <c r="B182" s="7" t="s">
        <v>775</v>
      </c>
      <c r="C182" s="7" t="s">
        <v>776</v>
      </c>
      <c r="D182" s="7" t="s">
        <v>777</v>
      </c>
      <c r="E182" s="7" t="s">
        <v>778</v>
      </c>
      <c r="F182" s="7" t="s">
        <v>16</v>
      </c>
      <c r="G182" s="7" t="s">
        <v>108</v>
      </c>
      <c r="H182" s="7" t="s">
        <v>584</v>
      </c>
      <c r="I182" s="8">
        <v>36312</v>
      </c>
      <c r="J182" s="9">
        <v>2000</v>
      </c>
      <c r="K182" s="10" t="s">
        <v>779</v>
      </c>
      <c r="L182" s="7" t="s">
        <v>780</v>
      </c>
    </row>
    <row r="183" spans="1:12" ht="14.25" customHeight="1">
      <c r="A183" s="3" t="str">
        <f>HYPERLINK("https://www.fabsurplus.com/sdi_catalog/salesItemDetails.do?id=92468")</f>
        <v>https://www.fabsurplus.com/sdi_catalog/salesItemDetails.do?id=92468</v>
      </c>
      <c r="B183" s="3" t="s">
        <v>781</v>
      </c>
      <c r="C183" s="3" t="s">
        <v>776</v>
      </c>
      <c r="D183" s="3" t="s">
        <v>782</v>
      </c>
      <c r="E183" s="3" t="s">
        <v>783</v>
      </c>
      <c r="F183" s="3" t="s">
        <v>16</v>
      </c>
      <c r="G183" s="3" t="s">
        <v>62</v>
      </c>
      <c r="H183" s="3" t="s">
        <v>25</v>
      </c>
      <c r="I183" s="4">
        <v>34912</v>
      </c>
      <c r="J183" s="5">
        <v>2000</v>
      </c>
      <c r="K183" s="6" t="s">
        <v>784</v>
      </c>
      <c r="L183" s="3" t="s">
        <v>27</v>
      </c>
    </row>
    <row r="184" spans="1:12" ht="14.25" customHeight="1">
      <c r="A184" s="7" t="str">
        <f>HYPERLINK("https://www.fabsurplus.com/sdi_catalog/salesItemDetails.do?id=95409")</f>
        <v>https://www.fabsurplus.com/sdi_catalog/salesItemDetails.do?id=95409</v>
      </c>
      <c r="B184" s="7" t="s">
        <v>785</v>
      </c>
      <c r="C184" s="7" t="s">
        <v>776</v>
      </c>
      <c r="D184" s="7" t="s">
        <v>777</v>
      </c>
      <c r="E184" s="7" t="s">
        <v>778</v>
      </c>
      <c r="F184" s="7" t="s">
        <v>16</v>
      </c>
      <c r="G184" s="7" t="s">
        <v>108</v>
      </c>
      <c r="H184" s="7" t="s">
        <v>584</v>
      </c>
      <c r="I184" s="8">
        <v>36312</v>
      </c>
      <c r="J184" s="9">
        <v>2000</v>
      </c>
      <c r="K184" s="10" t="s">
        <v>779</v>
      </c>
      <c r="L184" s="7" t="s">
        <v>780</v>
      </c>
    </row>
    <row r="185" spans="1:12" ht="14.25" customHeight="1">
      <c r="A185" s="3" t="str">
        <f>HYPERLINK("https://www.fabsurplus.com/sdi_catalog/salesItemDetails.do?id=15619")</f>
        <v>https://www.fabsurplus.com/sdi_catalog/salesItemDetails.do?id=15619</v>
      </c>
      <c r="B185" s="3" t="s">
        <v>786</v>
      </c>
      <c r="C185" s="3" t="s">
        <v>787</v>
      </c>
      <c r="D185" s="3" t="s">
        <v>788</v>
      </c>
      <c r="E185" s="3" t="s">
        <v>789</v>
      </c>
      <c r="F185" s="3" t="s">
        <v>790</v>
      </c>
      <c r="G185" s="3" t="s">
        <v>791</v>
      </c>
      <c r="H185" s="3" t="s">
        <v>18</v>
      </c>
      <c r="I185" s="4">
        <v>31533</v>
      </c>
      <c r="J185" s="5">
        <v>2000</v>
      </c>
      <c r="K185" s="6" t="s">
        <v>792</v>
      </c>
      <c r="L185" s="3" t="s">
        <v>793</v>
      </c>
    </row>
    <row r="186" spans="1:12" ht="14.25" customHeight="1">
      <c r="A186" s="7" t="str">
        <f>HYPERLINK("https://www.fabsurplus.com/sdi_catalog/salesItemDetails.do?id=79594")</f>
        <v>https://www.fabsurplus.com/sdi_catalog/salesItemDetails.do?id=79594</v>
      </c>
      <c r="B186" s="7" t="s">
        <v>794</v>
      </c>
      <c r="C186" s="7" t="s">
        <v>795</v>
      </c>
      <c r="D186" s="7" t="s">
        <v>796</v>
      </c>
      <c r="E186" s="7" t="s">
        <v>797</v>
      </c>
      <c r="F186" s="7" t="s">
        <v>16</v>
      </c>
      <c r="G186" s="7" t="s">
        <v>437</v>
      </c>
      <c r="H186" s="7" t="s">
        <v>18</v>
      </c>
      <c r="I186" s="8">
        <v>34851</v>
      </c>
      <c r="J186" s="9">
        <v>2000</v>
      </c>
      <c r="K186" s="10" t="s">
        <v>798</v>
      </c>
      <c r="L186" s="7" t="s">
        <v>27</v>
      </c>
    </row>
    <row r="187" spans="1:12" ht="14.25" customHeight="1">
      <c r="A187" s="3" t="str">
        <f>HYPERLINK("https://www.fabsurplus.com/sdi_catalog/salesItemDetails.do?id=80238")</f>
        <v>https://www.fabsurplus.com/sdi_catalog/salesItemDetails.do?id=80238</v>
      </c>
      <c r="B187" s="3" t="s">
        <v>799</v>
      </c>
      <c r="C187" s="3" t="s">
        <v>800</v>
      </c>
      <c r="D187" s="3" t="s">
        <v>801</v>
      </c>
      <c r="E187" s="3" t="s">
        <v>802</v>
      </c>
      <c r="F187" s="3" t="s">
        <v>16</v>
      </c>
      <c r="G187" s="3" t="s">
        <v>287</v>
      </c>
      <c r="H187" s="3" t="s">
        <v>25</v>
      </c>
      <c r="I187" s="4">
        <v>34851</v>
      </c>
      <c r="J187" s="5">
        <v>7000</v>
      </c>
      <c r="K187" s="6" t="s">
        <v>803</v>
      </c>
      <c r="L187" s="3" t="s">
        <v>780</v>
      </c>
    </row>
    <row r="65535" ht="12.75" customHeight="1"/>
    <row r="65536" ht="12.75" customHeight="1"/>
  </sheetData>
  <sheetProtection selectLockedCells="1" selectUnlockedCells="1"/>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Negrini</dc:creator>
  <cp:lastModifiedBy>Antonio Negrini</cp:lastModifiedBy>
  <dcterms:created xsi:type="dcterms:W3CDTF">2021-05-26T16:05:26Z</dcterms:created>
  <dcterms:modified xsi:type="dcterms:W3CDTF">2021-05-26T16:05:57Z</dcterms:modified>
</cp:coreProperties>
</file>