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<sst xmlns="http://schemas.openxmlformats.org/spreadsheetml/2006/main" count="2004" uniqueCount="1019">
  <si>
    <t xml:space="preserve">FAB EQUIPMENT FOR SALE</t>
  </si>
  <si>
    <t xml:space="preserve">URL</t>
  </si>
  <si>
    <t xml:space="preserve">SDI ID</t>
  </si>
  <si>
    <t xml:space="preserve">Manufacturer</t>
  </si>
  <si>
    <t xml:space="preserve">Model</t>
  </si>
  <si>
    <t xml:space="preserve">Serialnumber</t>
  </si>
  <si>
    <t xml:space="preserve">Description</t>
  </si>
  <si>
    <t xml:space="preserve">Quantity</t>
  </si>
  <si>
    <t xml:space="preserve">Version</t>
  </si>
  <si>
    <t xml:space="preserve">Condition</t>
  </si>
  <si>
    <t xml:space="preserve">Deinstallation date</t>
  </si>
  <si>
    <t xml:space="preserve">Vintage</t>
  </si>
  <si>
    <t xml:space="preserve">Sales Price</t>
  </si>
  <si>
    <t xml:space="preserve">Comments</t>
  </si>
  <si>
    <t xml:space="preserve">Location</t>
  </si>
  <si>
    <t xml:space="preserve">34740</t>
  </si>
  <si>
    <t xml:space="preserve">AP &amp; S</t>
  </si>
  <si>
    <t xml:space="preserve">TwinStep-B H3P04</t>
  </si>
  <si>
    <t xml:space="preserve">TS-05447</t>
  </si>
  <si>
    <t xml:space="preserve">Semi-Automatic Wet Bench, used for H3PO4 with a 2 stage Megasonic and QDR</t>
  </si>
  <si>
    <t xml:space="preserve">1</t>
  </si>
  <si>
    <t xml:space="preserve">200 mm</t>
  </si>
  <si>
    <t xml:space="preserve">excellent</t>
  </si>
  <si>
    <t xml:space="preserve">40,000 EUR</t>
  </si>
  <si>
    <t xml:space="preserve">Supply Voltage: 3 phase N. PE. Nominal Voltage: 3 x 400 VAC 50 Hz 9A 3 KVA 
Ce marked
Deinstalled
Warehoused
can be inspected by appointment
Config: 2 x Metronics C1500-ME megasonic cleaning systems
includes manuals
Location: Avezzano (AQ) Italy 67051
The serial number is TS05447
I've got all the manuals here in our Naples Italy office.
It is a small wet processing system and the general description by the 
manufacturer AP and S is "Twinstep-B H3PO4"
The process is H3PO4 Megasonic QDR.
The system has two stages of baths of H3PO4 with Megasonic.
It is a bit difficult to get the information into a small size, but I took 
a copy of the system schematic diagrams and they are attached here.
The robotic handling system is an EF Werner profiLINE 115, the software is 
Logic intelliTOOL, pump is IWAKI FW-Series,Pressure regulator is TESCOM, 
serial type 04, dosing pre-mix cabinet pump is IWAKI Type EH, Gas filter 
for N2 is Millipore, wafergard II F6 inline.
The tool was manufactured in November 2005 and removed from production in 
March 2010.
Since removal, it has been at my warehouse in Avezzano Italy.
The tool has a decontamination certificate with it.
The tool has the overall following dimensions:-
L 900 mm D 1584 mm H 1800 mm (upper edge of cleanroom)
L 900 mm D 1584 mm H 2600 mm (upper edge of pre-mix cabinet)
This wet bench comes with all the documentation, as you would expect for a 
machine made in Germany.
We have scanned all the documents and uploaded them to google drive.
Here are links to all the documents.
You can browse them and download them if you like.
If you need to know any more technical information about any aspects, then, 
please let me know:-
Specifications, mechanical drawings and electrical schematics:
&lt;https://drive.google.com/file/d/1I3oSFibY6gcHm7PadE4iOpvCC7lA_vUa/view?usp=sharing&gt;
Operation Manual:
&lt;https://drive.google.com/file/d/1VzjaP-jHg0oL2pfecrkpumSspRTFVteO/view?usp=sharing&gt;
Maintenance Manual:
&lt;https://drive.google.com/file/d/1-L73w7Ws1DFf3p3BhXrbJ565rJMN2yrb/view?usp=sharing&gt;
 </t>
  </si>
  <si>
    <t xml:space="preserve">Avezzano 67051 Italy</t>
  </si>
  <si>
    <t xml:space="preserve">83514</t>
  </si>
  <si>
    <t xml:space="preserve">Applied Materials</t>
  </si>
  <si>
    <t xml:space="preserve">Opal 7830i Enhanced</t>
  </si>
  <si>
    <t xml:space="preserve">PR 195</t>
  </si>
  <si>
    <t xml:space="preserve">CD-SEM</t>
  </si>
  <si>
    <t xml:space="preserve">100 mm to 200 mm</t>
  </si>
  <si>
    <t xml:space="preserve">280,000 EUR</t>
  </si>
  <si>
    <t xml:space="preserve">-De-installed.
-Warehoused.
-Crated.
-See attached the photos
-CE marked
- In excellent condition and was de-installed from working condition.
- Has only been used for 3 years and then stored in crates.
Includes:
Genmark model Arm Gen IV 
Controller S08RV21
Controller SM Robot S08R
Varian Turbo V250 "Macro-Torr"
Olympus scope
Varian 929-6004 Multivac ion pump controller
General Performance Specifications:
CD measurement range 0.10 um to 9.50 um
Wafer Size Range Minimum 100 mm Maximum 200 mm
Acceleration Voltage Minimum 5 kV Maximum 3 kV
Number of Steps 6
Critical Dimension Measurement Range 0.10 µm - 9.50 µm
CD Measurement Resolution 50 Å
Cassette to Cassette YES
Power Requirements 120/208 V 50/60 Hz 3 Phase
-Includes manual
-Includes all accessories and spare parts
-See attached photos for details</t>
  </si>
  <si>
    <t xml:space="preserve">Avezzano, Italy</t>
  </si>
  <si>
    <t xml:space="preserve">83513</t>
  </si>
  <si>
    <t xml:space="preserve">Entegris</t>
  </si>
  <si>
    <t xml:space="preserve">RSPX-EUV-036</t>
  </si>
  <si>
    <t xml:space="preserve">RSPX-00141</t>
  </si>
  <si>
    <t xml:space="preserve">Reticle Direct Purge Cabinet</t>
  </si>
  <si>
    <t xml:space="preserve">Facilities</t>
  </si>
  <si>
    <t xml:space="preserve">149,000 USD</t>
  </si>
  <si>
    <t xml:space="preserve">- Very little previous use in an R&amp;D environment
- Has CE marking certification.
- De-installed, warehoused, but can be powered up for inspection if 
required.
- Please refer to the attached photos for details.
Tool Specification:
Electrical Power: 100-240VAC Maximum 2.9 Amps @220V
Purifier Model: CE2600KHD8R
Filter model: Si2N0010RV
Gas: XCDA
Max flow: 288 lpm
Max temp: 40 C
max inlet pressure: 0.55 MPa
Capacity: 36 units
Product: Entegris euv-1000
Dimensions of the unit: 266 cm x 50 cm x 200 cm (H)
Crated weight (Estimated) 800 KG</t>
  </si>
  <si>
    <t xml:space="preserve">Location A1, Avezzano, Italy</t>
  </si>
  <si>
    <t xml:space="preserve">106158</t>
  </si>
  <si>
    <t xml:space="preserve">EVG</t>
  </si>
  <si>
    <t xml:space="preserve">620 TB</t>
  </si>
  <si>
    <t xml:space="preserve">Manual Mask Aligner</t>
  </si>
  <si>
    <t xml:space="preserve">150 mm</t>
  </si>
  <si>
    <t xml:space="preserve">good</t>
  </si>
  <si>
    <t xml:space="preserve">Condition: used, but complete refurbished
         Available for full inspection and demonstration
with Topside Alignment (TSA) and Backside Alignment (BSA)
         Manual Handling
         Manual Controlled Stage
         Wafer Size: 6"/150mm
         Objectives: 10x
         Tooling Tray
         Uniformity Test Plate
         Lamphouse: 1000W Lamphouse (Optional: 500W / 350W or LED Upgrade 
Upon Request)
         Exposure Optics: Type C, 350nm - 450nm, Broadband
         Microsoft Windows based User Interface
         System PC, Keyboard, Cables
         PDF Manual for EVG 620
 </t>
  </si>
  <si>
    <t xml:space="preserve">USA</t>
  </si>
  <si>
    <t xml:space="preserve">103140</t>
  </si>
  <si>
    <t xml:space="preserve">520</t>
  </si>
  <si>
    <t xml:space="preserve">S040019</t>
  </si>
  <si>
    <t xml:space="preserve">Manual Wafer Load Substrate Bonder</t>
  </si>
  <si>
    <t xml:space="preserve">Fully refurbished, excellent condition.
-Tooling for 6" Wafer inclusive Bond Chuck and Pressure Insert
-Capable of fusion compression bonding
-Capable of thermal compression bonding
-Capable of anodic bonding
-Ideal for R&amp;D and pilot production applications
-High-vacuum capable bond chamber
-Auto opening of bond tool cover
-Windows based control software and operation interface
-Wafer size: up to 150mm capable
-Max Bond Force: 7 kN
-Top side heater: 550°C max. in 1°C steps
-Bottom side heater: 550°C max. in 1°C steps
-Chiller
-Temperature uniformity: ± 1,5 %
-Turbo pump and controller
-Roughing pump
-Load/unload tool
-System computer, monitor, and keyboard
-PDF Operations Manual for EVG 520 Bonder</t>
  </si>
  <si>
    <t xml:space="preserve">106997</t>
  </si>
  <si>
    <t xml:space="preserve">Gemini</t>
  </si>
  <si>
    <t xml:space="preserve">Automated Production Fusion Bonder</t>
  </si>
  <si>
    <t xml:space="preserve">300 mm</t>
  </si>
  <si>
    <t xml:space="preserve">Refurbishment, warranty, installation, training, service and support 
available
Fully automated operation 
Interlocked doors with signal light tower 
4 Axis Industrial Robot 
EVG CIM Framework Software GUI (Graphical User Interface) 
Flexible process flow definition 
Drag and drop recipe programming 
Parallel processing of multiple jobs 
Automated recording of process and machine parameters 
Throughput optimized handling sequence 
Password protected user access levels 
Foup loading with empty/present sensor 
Wafer Size: 12"/300mm 
SmartView®NT Alignment Module with 5x Objectives 
CE Certified 
system documentation</t>
  </si>
  <si>
    <t xml:space="preserve">UK</t>
  </si>
  <si>
    <t xml:space="preserve">102599</t>
  </si>
  <si>
    <t xml:space="preserve">Expertech</t>
  </si>
  <si>
    <t xml:space="preserve">CTR-200</t>
  </si>
  <si>
    <t xml:space="preserve">S1310SW</t>
  </si>
  <si>
    <t xml:space="preserve">Wet/Dry Oxidation Annealing System</t>
  </si>
  <si>
    <t xml:space="preserve">60,000 EUR</t>
  </si>
  <si>
    <t xml:space="preserve">-Oxidation Furnace Expertech CTR-200 for Wet and Dry Oxidation and 
Annealing, Vintage 2017 in excellent condition, lightly used, can 
accommodate up to 8 inch Wafers, currently configured for 4 inch and 6 inch 
wafers.
Description:
- Manual Load 
- For Wet or Dry Oxidation and Annealing 
- For Temperatures up to 1200 Degrees Celsius 
- 25-50 Wafer Load Capacity 
- Up to 200mm Wafers</t>
  </si>
  <si>
    <t xml:space="preserve">Erfurt, Germany</t>
  </si>
  <si>
    <t xml:space="preserve">83515</t>
  </si>
  <si>
    <t xml:space="preserve">Extraction Systems</t>
  </si>
  <si>
    <t xml:space="preserve">TMB 150</t>
  </si>
  <si>
    <t xml:space="preserve">Photoresist Contamination Monitor System / Total Amine Analyzer</t>
  </si>
  <si>
    <t xml:space="preserve">35,000 USD</t>
  </si>
  <si>
    <t xml:space="preserve">-A total molecular base real-time monitor.
-In excellent , operational condition
-Can be inspected By appointment
-ESI 004613 Total Molecular Base Real-Time Monitor System
-10 sample ports upgrade
-20 minute cycle time
-LDL 0.6 ppb
15 inch screen, kbd, mouse, TMB-RTM s/w version 2.x or higher
- 300 ft of certified tubing
-Sensitive to ultra-low concentrations of Ammonia, NMP and Amines.
-Sensitive to all Amines that affect DUV/193 nm resist processing.
-Detects presence of amines in less that 2 minutes
-Multi point system has 10 user configurable sample ports.
-Windows NT operator interface
-Generates trend charts from each sample port.
-Auto creates ASCII log files for each sample port.
-Cleanroom compatible construction and is on wheels.
-Easy install with minimal facility requirements.
-Calibration module, UPS, SECS-GEM</t>
  </si>
  <si>
    <t xml:space="preserve">Location A1, Avezzano</t>
  </si>
  <si>
    <t xml:space="preserve">76735</t>
  </si>
  <si>
    <t xml:space="preserve">GL Automation</t>
  </si>
  <si>
    <t xml:space="preserve">IDSCOPE</t>
  </si>
  <si>
    <t xml:space="preserve">GA101383</t>
  </si>
  <si>
    <t xml:space="preserve">Wafer bar code reader</t>
  </si>
  <si>
    <t xml:space="preserve">9,000 USD</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</si>
  <si>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WIS04
Serial Number GA101383
Vintage unknown
OEM GL Automation
Model ID Scope
Process
OS Version Windows XP
2.SAMPLE SPECIFICATION
Sample Size Dia. 200mm
Sample Shape Wafer
Cassette Port 1 port
Wafer Cassette KM-803S-H
SMIF Interface No
3. SYSTEM CONFIGURATION
Option
Ionizer Yes
1</t>
  </si>
  <si>
    <t xml:space="preserve">76736</t>
  </si>
  <si>
    <t xml:space="preserve">GA101394</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</si>
  <si>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WIS05
Serial Number GA101394
Vintage unknown
OEM GL Automation
Model ID Scope
Process
OS Version Windows XP
2.SAMPLE SPECIFICATION
Sample Size Dia. 200mm
Sample Shape Wafer
Cassette Port 1 port
Wafer Cassette KM-803S-H
SMIF Interface No
3. SYSTEM CONFIGURATION
Option
Ionizer Yes
1</t>
  </si>
  <si>
    <t xml:space="preserve">76737</t>
  </si>
  <si>
    <t xml:space="preserve">GA101395</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</si>
  <si>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WIS06
Serial Number GA101395
Vintage unknown
OEM GL Automation
Model ID Scope
Process SCRIBE READ
OS Version Windows XP
2.SAMPLE SPECIFICATION
Sample Size Dia. 200mm
Sample Shape Wafer
Cassette Port 1 port
Wafer Cassette KM-803S-H
SMIF Interface No
3. SYSTEM CONFIGURATION
Option
Ionizer Yes
1</t>
  </si>
  <si>
    <t xml:space="preserve">76738</t>
  </si>
  <si>
    <t xml:space="preserve">GA101396</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</si>
  <si>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Tool ID WIS07
Serial Number GA101396
Vintage unknown
OEM GL Automation
Model ID Scope
Process SCRIBE READ
OS Version Windows XP
2.SAMPLE SPECIFICATION
Sample Size Dia. 200mm
Sample Shape Wafer
Cassette Port 1 port
Wafer Cassette KM-803S-H
SMIF Interface No
3. SYSTEM CONFIGURATION
Option
Ionizer Yes
1</t>
  </si>
  <si>
    <t xml:space="preserve">76739</t>
  </si>
  <si>
    <t xml:space="preserve">GA101406</t>
  </si>
  <si>
    <t xml:space="preserve">De-installed.
Warehoused.
Location: Avezzano (AQ) 67051 Italy.
Inspection is available by appointment.
This is a system for automatical aligning wafers and reading the wafer IDs 
in less than 40 seconds for one wafer cassette. The system detects and 
communicates wafer presence/absence, slot location, and IDs to the FAB 
host. It is designed for creating wafer lots at the introduction into the 
FAB, catching mixed wafers, tracking wafers, lots, and verifying the 
quality of ID marking at the wafer foundry. The system can be programmed to 
read all or only user specified slots locations.
Specifications:-
•Wafers stay in Cassette
•Extremely Small Footprint
•Reads SEMI 12 or SEMI 13 Scribes
•Wafer Mapping and Alignment
•Full Cassette read as low as 35 sec
•Class 1
1.GENERAL INFORMATION ID Reader
Serial Number GA101406
OEM GL Automation
Model ID Scope
Process SCRIBE READ
OS Version Windows XP
2.SAMPLE SPECIFICATION
Sample Size Dia. 200mm
Sample Shape Wafer
Cassette Port 1 port
Wafer Cassette KM-803S-H
SMIF Interface No
3. SYSTEM CONFIGURATION
Option
Ionizer Yes</t>
  </si>
  <si>
    <t xml:space="preserve">106853</t>
  </si>
  <si>
    <t xml:space="preserve">KARL SUSS</t>
  </si>
  <si>
    <t xml:space="preserve">MA200e</t>
  </si>
  <si>
    <t xml:space="preserve">209</t>
  </si>
  <si>
    <t xml:space="preserve">Fully Automated mask Aligner with TSA (Refurbished)</t>
  </si>
  <si>
    <t xml:space="preserve">refurbished</t>
  </si>
  <si>
    <t xml:space="preserve">For immediate sale: Karl Suss MA200 E  Type 166144 with TSA.
Capable of Automatically Loading from cassette to cassette
Completely re-manufactured according to Suss Standards in November 2022
Configuration:                                                              
                                                                  .
1            qty 1             SUSS MASK ALIGNER MA200 E   Windows based 
with  Suss AL / Autoalign System
2            qty 1             Alignment System MA200E TSA
3            qty 1             PC -Auto. Adjustment ( Cognex Patmex ) TSA
4            qty 1             Lamphouse unit LH 1500
5            qty 1             Suss DVM 8 dual video Microscope ( 2CCD – 
Cameras /set of rotating Objectives L+R )
6            qty 2             Objective  5x
7            qty 2             Objective  10x
8            qty 2             Objective  20X
9            qty 1             Transport Plates ( Kit MA200 / W100-200/Even
10           qty 1             Exposure Chuck Prox/Cont W200
11           qty 1             Maskholder MA 200/TL/Prox/Cont/W200
12           qty 1             CIC1200 Lamp Power supply
13           qty 1             Set of Exposure optics Type A / UV400
14           qty 1             Non Contact Prealigner Station with IR – 
Sensor
15           qty 1             Operators Manual MA 200E
16           qty 1             Optional: Suss Light intensity Meter incl. 
Probe 405NM
MA 200 pre acceptance, performance and qualification available.
We can offer optionally Installation and factory qualification at customer 
site.</t>
  </si>
  <si>
    <t xml:space="preserve">Germany</t>
  </si>
  <si>
    <t xml:space="preserve">108944</t>
  </si>
  <si>
    <t xml:space="preserve">MA 25</t>
  </si>
  <si>
    <t xml:space="preserve">Mask Aligner with TSA and BSA</t>
  </si>
  <si>
    <t xml:space="preserve">100 mm and 125 mm</t>
  </si>
  <si>
    <t xml:space="preserve">Including:
Item 1: Qty 1 SUSS Mask Aligner MA25  TSA, BSA (Type: 11000007, S/N: 144)
Used equipment Electronic control - system
Machine Basic.
-machine base with vibration isolation
-cassette to cassete handling
-X,Y,Q,  alignment stage
-microscope  MA25 System
-machine prepared for vacuum, compressed air and nitrogen
-electrical setup for 230V/50 Hz
Item 2: Prealign station. Wafer 125mm Max.
Item 3: Operator Manual
Item 4: Housing as MA25 Type
Item 5: MA25 Type microscope
Item 6: Qty 2 x Objective 30X
Item 7: Transport-plates kit W- 100 mm
Item 8: Chuck cont /  W- 100 / 125 mm
Item 9: Maskholder W- 100 mm
Item 10: Exposure unit MA150 LH 350 W  2X
Item 11: Exposure optic UV400
Item 12: Lamp power supply CIC 500
Vintage: 2000
Checked through by a specialist, fully functional, no missing parts</t>
  </si>
  <si>
    <t xml:space="preserve">108945</t>
  </si>
  <si>
    <t xml:space="preserve">MA45</t>
  </si>
  <si>
    <t xml:space="preserve">Mask Aligner</t>
  </si>
  <si>
    <t xml:space="preserve">Up to 100 mm</t>
  </si>
  <si>
    <t xml:space="preserve">1 pc. Mask Aligner Karl Suss MA45 – inclusive Service and Function tested.
A Video of the system in operation has been uploaded and is visible at the 
following link:-&lt;https://youtube.com/shorts/0X2oKGzcruI?feature=share&gt;
Prepared for Hard- and Softcontact
Mask Aligner for manual Alignment
(Substrates up to max. 100 x 100 mm, 4” Wafer)
Manuel Loading of Masks und Substrates
Adjustment by Micrometerbolts
Adjustment by Splitfield Microscope
Light source for various Spectral Ranges UV 300-400
Diffraction Optics UV 400
Base machine specification:
Base Machine with mechanical, pneumatic and electric equipment
X,Y, Theta und Z Adjustment with WEC-Head
(WEC-Head and Micrometerbolts for Rough and Fine Adjustment)
Lamphouse LH 350W
Optics equipped with:
Ellipsoidal Reflector
Cold Light Mirror UV 400
Diffraction Optics UV400
Diversion Mirror 45° (LH 350)
Frontlens 100 mm x 100mm
Lamp HBO 350 W/S
Power Supply CIC500 incl. Ignition Box
Splitfield Microscope
1 Set Oculars, 1 Set Objectives (customer wish)
1 Set Fibre Optics for Microscope Illumination
1 x Exposure Chuck 100 x 100 mm (4”)
1 x Mask Holder M-5”, S-4”
Checked through specialist, full functional, no missing parts.</t>
  </si>
  <si>
    <t xml:space="preserve">71632</t>
  </si>
  <si>
    <t xml:space="preserve">KLA-TENCOR</t>
  </si>
  <si>
    <t xml:space="preserve">2122</t>
  </si>
  <si>
    <t xml:space="preserve">W21XX801</t>
  </si>
  <si>
    <t xml:space="preserve">Brightfield Wafer Defect Inspection System</t>
  </si>
  <si>
    <t xml:space="preserve">99,000 USD</t>
  </si>
  <si>
    <t xml:space="preserve">Deinstalled, barrier bagged, warehoused.
Located at Avezzano Italy.
I can sell you this tool "as is", or else I can refurbish it for you, and 
demonstrate it in operational condition, in my cleanroom facility in 
Avezzano Italy.
See the following link for details of other KLA refurbishments we did in 
the past:-
KLA Tencor equipment refurbishing capabilities
&lt;https://www.fabsurplus.com/blog/used-kla-tencor-inspection-metrology-refurbishment/&gt;
s/n W21xx801
Boards in card cages included:-
Boards in the main card cage:-
Slot 1  Blank
Slot 2  710-658086-20 Rev E0
Slot 3  710-658232-20 Rev H1
Slot 4  710-659412-00 Rev C0
Slot 5  Blank
Slot 6  710-659412-00 Rev C0
Slot 7  710-655651-20 Rev
Slot 8  710-655651-20 Rev
Slot 9  710-658172-20 Rev JI Y Interpolator, Phase 3
Slot 10 710-658177-20 Rev F1 X Interpolator, Phase 3
Slot 11 710-658172-20 Rev J1 Y Interpolator, Phase 3
Slot 12 710-658177-20 Rev F1 X Interpolator, Phase 3
Slot 13 w024039
Slot 14 ????????
Slot 15 710-658036-20 Rev C3
Slot 16 Blank
Slot 17 Blank
Slot 18 Blank
Slot 19 Blank
Slot 20 Blank
Boards in the Aux card cage:-
Slot 1  710-659465-20
Slot 2  ????????
Slot 3  710-650099-20 Rev L0 KLA DP ASSY
Slot 4  710-????
Slot 5  Blank
Slot 6  710-650044-20 Rev D1
Slot 7  710-658363-20 Rev C0</t>
  </si>
  <si>
    <t xml:space="preserve">15066</t>
  </si>
  <si>
    <t xml:space="preserve">LAMBDA PHYSIK</t>
  </si>
  <si>
    <t xml:space="preserve">Novaline K2005</t>
  </si>
  <si>
    <t xml:space="preserve">E6472</t>
  </si>
  <si>
    <t xml:space="preserve">248 nm excimer laser for ASML /300</t>
  </si>
  <si>
    <t xml:space="preserve">facilities</t>
  </si>
  <si>
    <t xml:space="preserve">50,000 USD</t>
  </si>
  <si>
    <t xml:space="preserve">WILL SHIP TO YOU EXW FROM AVEZZANO (AQ) 67051 ITALY.
-sw version 2.793s
 -Average power 40W
 -O/P 0.02 J/Pulse
 -Duration 10 to 50 ns
-wavelength 248 nm
-ce marked 380-400 v , 50/60Hz 3 phase 5 wire 22A
-Novatube
-Novapowerswitch replaced in 2005, model NPS S10D
 -Novatube replaced in 2006, s/n 617X, part number 26492116. Lamda Physik 
model n. 264922160 (april 2006) C
onfiguration LDU: CAP, DG, NHE,DP,SP,MCT
Wavelength calibration module replaced Jan 2004
197 X 95 X 160 CM WEIGHT 1000 KG</t>
  </si>
  <si>
    <t xml:space="preserve">33542</t>
  </si>
  <si>
    <t xml:space="preserve">Liebherr</t>
  </si>
  <si>
    <t xml:space="preserve">FKV 3610</t>
  </si>
  <si>
    <t xml:space="preserve">77.451.737.7</t>
  </si>
  <si>
    <t xml:space="preserve">Fridge for the safe storage of photoresist</t>
  </si>
  <si>
    <t xml:space="preserve">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</si>
  <si>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 xml:space="preserve">Avezzano 67051</t>
  </si>
  <si>
    <t xml:space="preserve">109017</t>
  </si>
  <si>
    <t xml:space="preserve">LEITZ</t>
  </si>
  <si>
    <t xml:space="preserve">ERGOLUX AMC -LIS</t>
  </si>
  <si>
    <t xml:space="preserve">Inspection microscopes</t>
  </si>
  <si>
    <t xml:space="preserve">Inspection microscopes with automatic plate loading/unloading module LIS 
plate assembly 150mm . As is.
Lenses:
NPL Fluotar 5x/0,09
NPL Fluotar 10x/0,22 DF
NPL Fluotar 20x/0,45DF
NPL Fluotar 100x/0,90DF</t>
  </si>
  <si>
    <t xml:space="preserve">98730</t>
  </si>
  <si>
    <t xml:space="preserve">LOTUS</t>
  </si>
  <si>
    <t xml:space="preserve">Spray Cleaner</t>
  </si>
  <si>
    <t xml:space="preserve">07011901/5</t>
  </si>
  <si>
    <t xml:space="preserve">WET Clean for parts</t>
  </si>
  <si>
    <t xml:space="preserve">Dimensions (WxHxD): 140cm x 200 cm x 142cm
s/n 07011901/5
CE marked
230/240 VAC 3 Ph/N/PE 50 hz
1.5 kVA
Control voltage: 24 V
Made in Germany.
For cleaning graphite wafer boats with 5% HF and 50% HF and DI Water, 
followed by CDA blow drying.</t>
  </si>
  <si>
    <t xml:space="preserve">4007</t>
  </si>
  <si>
    <t xml:space="preserve">MDC (Materials Development Corp.)</t>
  </si>
  <si>
    <t xml:space="preserve">DUO CHUCK CSM16</t>
  </si>
  <si>
    <t xml:space="preserve">861370</t>
  </si>
  <si>
    <t xml:space="preserve">CV Measurement system</t>
  </si>
  <si>
    <t xml:space="preserve">Deinstalled, barrier bagged, warehoused
Location: Avezzano (AQ) 67051 Italy.
This item only includes the "Duo chuck" main unit, not computer and 
peripherals. See attached photos for what is included.</t>
  </si>
  <si>
    <t xml:space="preserve">Avezzano  67051 Italy</t>
  </si>
  <si>
    <t xml:space="preserve">71902</t>
  </si>
  <si>
    <t xml:space="preserve">Microcontrol</t>
  </si>
  <si>
    <t xml:space="preserve">MWE Plus</t>
  </si>
  <si>
    <t xml:space="preserve">0179</t>
  </si>
  <si>
    <t xml:space="preserve">UV Wafer Eraser with cassette loading</t>
  </si>
  <si>
    <t xml:space="preserve">200 mm , 150 mm, 125 mm</t>
  </si>
  <si>
    <t xml:space="preserve">With Cooling exhaust.
-Deinstalled, warehoused.
-In working condition
-See photos for details
-Available for immediate consignment
-Can be inspected by appointment
-Located in Avezzano 67051 Italy
-See attached photos for details.
-Has a CE Mark
Dimensions of pallet: 89 cm x 136 cm x 75 cm 9h) weight 70 KG</t>
  </si>
  <si>
    <t xml:space="preserve">31246</t>
  </si>
  <si>
    <t xml:space="preserve">PMS</t>
  </si>
  <si>
    <t xml:space="preserve">Liquitrack 776200</t>
  </si>
  <si>
    <t xml:space="preserve">70</t>
  </si>
  <si>
    <t xml:space="preserve">Non volatile residual Monitor for water-quality checking</t>
  </si>
  <si>
    <t xml:space="preserve">Detects non-volatile residue in ultrapure water. Allows continuous 
monitoring in real time. Main features:- -measures impurity levels in PPD 
or PPM depending on the model -this model, 7762, measures impurities in the 
range 10 PPT to 10 PPB Located At Avezzano, Italy. CE Marked serial number 
70. Object of measurement: detection of nonvolatile impurity concentration 
in ultrapure water Method: Water droplet atomization and subsequent drying 
to recover non-volatile residue Model 7762 Detection range: 10 ppt to 10 
ppb Calibration Method: Calibration checked by AAS analysis of pure KCl in 
water sample flow rate: 0.875 mL/min max external water inlet pressure: 483 
kPa (80 psi). TOTAL FLOWRATE: BETWEEN 50-80 Ml/MIN AT 138-207 Kpa (20-30 
PSI) WATER TEMP: 20-50 C ambient temp: 15-35 C Humidity: should be less 
than 85% Response time: within 3.25 minutes from the time the sample 
reaches water inlet to 95% of final stabilized reading Internal feedwater 
pressure: 138-207 kPa Accuracy: +/-10% of KCl in water by AAS analysis 
Residue drying temp: 120 C (optional settings 95, 70 and 45 C). Output: RS 
232, serail, BNC analog (0-10V, 4-20mA) Can drive a load of 450 ohms 
sampling time: 1 sec on NRM display, 20 sec on computer display Power 
switchable 115/230/240V +/- 10%, 50/60 Hz 1.5 amp Material in contact with 
water: PFA Teflon, 316 stainless, sapphire Dimensions: 51.4 x 43,2 x 23.2 
cm weight: 25 KG Environmental conditions: -Indoor use -up to 2000 m 
-temperature 4-20 C -humidity 0-90% -overvoltage cat. 2 -Pollution degree 
cat. 2 Injection valve options *********************** Stator: PEEK Flat 
stator face: polished alumina ceramic Single-point pressure adjusting screw 
located at the shaft end of the valve Standard rotor seal tolerance: Entire 
pH from 0-14 Max temperature: 50C Pressure rating: 34 MPa (5000 psi) Max 
operating torque: 17 kg/cm; 10 kg/cm is typical -CE Marked -Includes 
operatons and service manuals Includes: service manual p/n 1977701
Location: Avezzano (AQ) 67051 Italy</t>
  </si>
  <si>
    <t xml:space="preserve">54210</t>
  </si>
  <si>
    <t xml:space="preserve">Poly Design Inc.</t>
  </si>
  <si>
    <t xml:space="preserve">Custom</t>
  </si>
  <si>
    <t xml:space="preserve">Heated Quartz Boat storage / drying system</t>
  </si>
  <si>
    <t xml:space="preserve">Heated storage chamber for quartz boats from vertical furnaces. Overall 
dimensions 375 cm (l) x 75 cm (w) x 187 cm (h) Chamber size (4 chambers) 
386 cm x 54 cm x 30 cm (h) Door size 141 cm x 30 cm (h) -Includes 
thermocouple controlled heater -Includes HEPA fan-filter forced air flow 
-Controls: WATLOW -Made by Poly Design Inc, Garland, TX
Location: Avezzano 67051 (AQ) Italy.</t>
  </si>
  <si>
    <t xml:space="preserve">AVEZZANO ITALY</t>
  </si>
  <si>
    <t xml:space="preserve">86303</t>
  </si>
  <si>
    <t xml:space="preserve">Sankei Giken</t>
  </si>
  <si>
    <t xml:space="preserve">TCW-12000 CV</t>
  </si>
  <si>
    <t xml:space="preserve">Process Module Chiller</t>
  </si>
  <si>
    <t xml:space="preserve">12,000 EUR</t>
  </si>
  <si>
    <t xml:space="preserve">See attached photos for details
3 phase 200 V 50/60 Hz 18/20 KVA
</t>
  </si>
  <si>
    <t xml:space="preserve">avezzano</t>
  </si>
  <si>
    <t xml:space="preserve">54208</t>
  </si>
  <si>
    <t xml:space="preserve">Seminet</t>
  </si>
  <si>
    <t xml:space="preserve">Infinity SACS 251216-120-CE</t>
  </si>
  <si>
    <t xml:space="preserve">000248-002</t>
  </si>
  <si>
    <t xml:space="preserve">Semi-Automatic Carousel Wafer Stocker </t>
  </si>
  <si>
    <t xml:space="preserve">
De-installed, warehoused.
Can be inspected by appointment
Complete Includes all parts needed for operation.
Model 251216-120-CE vertical carousel stocker
Storage capacity: 352 pods
Software version: Pickpro 7
Operating system: Windows XP s/n 000248-002
See attached specification details and photos.
The manual and electrical diagrams as well as instructions for installing 
and operating the stocker are all available.</t>
  </si>
  <si>
    <t xml:space="preserve">84342</t>
  </si>
  <si>
    <t xml:space="preserve">Semitool</t>
  </si>
  <si>
    <t xml:space="preserve">ST-921R-AA</t>
  </si>
  <si>
    <t xml:space="preserve">Spin Rinse Dryer</t>
  </si>
  <si>
    <t xml:space="preserve">2,000 USD</t>
  </si>
  <si>
    <t xml:space="preserve">qty 2 available
Located in our Italy warehouse
No stand, parts tools, sold as-is
</t>
  </si>
  <si>
    <t xml:space="preserve">84351</t>
  </si>
  <si>
    <t xml:space="preserve">ST-240</t>
  </si>
  <si>
    <t xml:space="preserve">No Stand
Semitool  ST-240 SRD, with controller, powers up, seems to be working.
Sold as-is, unable to test further
Multiple Rotors available
</t>
  </si>
  <si>
    <t xml:space="preserve">106946</t>
  </si>
  <si>
    <t xml:space="preserve">2</t>
  </si>
  <si>
    <t xml:space="preserve">100 mm</t>
  </si>
  <si>
    <t xml:space="preserve">Located in our Italy warehouse.
See attached photos for details. In good condition, but the controller is 
not included. The rotor is for 4 inch, high profile cassettes only, type 
A72-40MB.
Crated weight and dims: 40 cm x 59 cm x 46 cm (h), 36 KG</t>
  </si>
  <si>
    <t xml:space="preserve">73208</t>
  </si>
  <si>
    <t xml:space="preserve">Solitec</t>
  </si>
  <si>
    <t xml:space="preserve">5110C</t>
  </si>
  <si>
    <t xml:space="preserve">Manually loading Photoresist Spin Coater </t>
  </si>
  <si>
    <t xml:space="preserve">3 to 9 inch</t>
  </si>
  <si>
    <t xml:space="preserve">9,500 USD</t>
  </si>
  <si>
    <t xml:space="preserve">- Model: 5110C
- Can process wafers up to 9 inches  in diameter.
- Control Panel has 5 potentiometers for speed setting with individual 
0-99.9s timers.
- Can be operated in Auto or Manual Operation.
- OEM Operational Manuals and drawings included
- 3" Vacuum Chuck included
- Located in Avezzano Italy.
- Made in the USA
Model 5110C
Single Chuck Coater
APPLICATIONS
    * Positive resist coatings on wafers, masks and substrates
    * Negative resist coating on wafers, masks and substrates
    * PMMA and E-Beam resist coating
    * Silicon, GaAs, InP and other semiconductor materials
    * Polyimide coatings on wafers, masks and substrates
    * Photosensitive polyimide coating
    * Multi-layer resists
FEATURES
    * Single chuck for wafers, masks or substrates
    * Solitec proprietary diaphragm type dispense pump
    * 100A, 3 sigma, full radius uniformity across a wafer
    * Selectable process functions
    * Downflow exhaust system for backsplash control
    * N2 motor purge and interlock
    * Vacuum interlock on wafer chuck
    * Optional auto solvent dispense for HMDS
    * 5 gallon drain bucket with exhaust
    * Closed loop servo speed control for tight process control
    * 1,000 to 40,000 rpm/sec acceleration
    * High uptime, easy maintenance design
    * Polypropelene waste container
    * Digital tachometer with direct optical encoder
    * t 10 rpm spin speed control
    * Solvent dispense before coating (optional)
    * N2 blow-off (optional)
    * One wafer chuck and loading paddle included
 PRODUCT DESCRIPTION
 The 5110C is a manual load/unload spinner with automatic resist
 dispensing, spin timing and a 2-speed spread control. The system dispenses
 a selected amount of resist at low spin speed. A high-speed spin stretches
 the resist to its final thickness. The quantity of resist dispensed,
 spindle speeds, dwell and spin times are all variable and can be selected
 in ad­vance. This allows the user to achieve predictable results, time and
 time again. An exhaust fan is mounted under the process bowl to allow
 continuous exhaust flow around the process area. A side mounted belt drive
 motor with N2 purge, keeps solvents away from all moving parts. The
 Solitec diaphragm pump allows for accurate dispense volumes every time,
 and the adjustable teflon valve guarantees accurate and repeatable
 suckback.
SYSTEM SPECIFICATIONS
Wafer Handling
  Manual with loading paddle to center wafer
Solvent Dispense
  Pressurized tank required
Substrate Sizes (Max.)
  9" round, 6" square, 9" diagonal rectangular
Tachometer
  Digital readout from optical encoder
  10 rpm resolution
Acceleration
  Variable from 1,000 to 40,000 rpm/sec
Process Control
  Digital timers with manual programming
  Relay logic
Time
  Variable from 1 to 999 seconds in 1 second increments
Resist Dispense
  Automatic Teflon diaphragm pump with precise dispense
  adjustment; 0.5 to 38 mlt1%; viscosity 4 to 10,000
  centistokes; separate drawback adjustment
Speed Control
  Closed loop servo with t10 rpm speed control
  Adjustable from 200 to 10,000 rpm
  Digital reference on spin and spread speeds
Standard Process Sequence
  Resist coat (static or dynamic)
  Spread
  Spin
  SYSTEM CONTROL PANEL
  1. Digital Tachometer
  2. Power ON/OFF
  3. Vacuum ON/OFF
  4. Start
  5. Emergency Stop
  6. Motor Purge Interlock
  7. Vacuum Interlock
  8. Resist Select
  9. Dispense AUTO/OFF
  10. Spindle Acceleration
  11. Solvent (optional)
  12. Nitrogen (optional)
  13. Resist Dispense
  14. Spread
  15. Spin
  16. Cycle Select
  17. Spindle Speed
  18. Digital Timers
  FACILITIES AND INSTALLATION SPECIFICATIONS
  Flexible
  Facilities    Tubing O.D.    5110C
  Nitrogen  SCFM at 60 PSI    1/4"      20
  Vacuum Inches HG .20CFM    1/4"    20"
  Power Volts    115V
  Amps    8 Amp
  Process Exhaust
  SCFM at .5" of water    4.0"    80
  Cabinet Exhaust
  SCFM at .5" of water    4.0"    100
  Shipping Weight     Approx. 250 lbs.
  PROCESS OPTIONS   
  Option B - P/N 5110C-2
  Option A - P/N 5110C-1 N2 Spin    Solvent Dispense
  Resist dispense    (Tank required)
  Spread speed spin Final high speed spin    Spin dry (No N2)
      Resist dispense
      Spread speed spin
      Final high speed spin
  Option C - P/N 5110C-3
  Solvent dispense (tank required) N2 Spin
  Resist dispense
  Spread speed spin Final high speed spin
  EQUIPMENT OPTIONS
  -Extra Resist Pumps  P/N 0967
  Note: The 5110C can have up to total of 4 dispenses Example: You can have
  4 resist dispenses w/no N2 blow or solvent dispenses or 2 resist
  dispenses and 1 solvent and 1 N2 blow.
  -3 gallon stainless steel tanks with metal sheathed teflon supply lines
  for solvents
  P/N 0066 For HMDS, and Xylene with Viton seals P/N 0070 For N-Butyl
  Acetate, Acetone, EGMEA and Alcohols with EPR seals. See page 67 for
  chemical compatability table.
  -Extra loading Paddle
  -Spares Kit  P/N 001525
  -Pre-pump filter for positive or negative resist  P/N 0255
  -Additional vacuum chucks
  -Small volume, disposable cartridge dispense system for multiple dispense
  applications
 </t>
  </si>
  <si>
    <t xml:space="preserve">79584</t>
  </si>
  <si>
    <t xml:space="preserve">SPTS</t>
  </si>
  <si>
    <t xml:space="preserve">320 PC</t>
  </si>
  <si>
    <t xml:space="preserve">Reactive Ion Etcher -Manual loading for laboratory use</t>
  </si>
  <si>
    <t xml:space="preserve">UP TO 200 mm</t>
  </si>
  <si>
    <t xml:space="preserve">29,500 USD</t>
  </si>
  <si>
    <t xml:space="preserve">--Deinstalled, warehoused.
-In working condition
-See photos for details
-Available for immediate consignment
-Can be inspected by appointment
-Located in Avezzano 67051 Italy.
-Can be inspected by appointment
-Manual loading
-includes PC control system.
-Software version 2.3.00 datalog
-includes STS end-point detector
-includes Leybold mechanical pump with oil mist filter.
-includes Leybold turbo pump
-Leybold turbo pump controller type: Turbotronix NT 151 / 361
-RF generator type: ENI ACG6
-Includes process module chiller type BETTA TECH CU500. COOLANT: 
GALDEN.(SEE SDI ID 106971)
-Cathode diameter: 30 cm
-Cathode area: 706.5 cm2
-RF forward power range: 10 to 600 watts
-Chamber max pressure: 500 mtorr
-Chamber base vacuum: 1mTorr
-Substrate sizes: 2 to 8 inch and small fragments
-Number of gas lines available: 8
Reactive Ion Etching is a technique which is used to selectively etch thin 
films in micro-electronic devices. It used both physical and chemical 
etching. An appropriate gas mixture needs to be selected to obtain the best 
process results.
Etch rates can be adjusted by changing the electrode bias, RF power, 
chamber pressure and the gas flow rates. RIE can provide highly anisotropic 
surfaces.
With the STS 320PC, recipes can be changed easily to allow the processing 
of new materials.
POSSIBLE SUBSTRATE SIZES: 2 INCH, 4 INCH, 5, INCH, 6 INCH AND 8 INCH, 
FRAGMENTS
GASES USED: CF4, O2, CHF3, SF6, CF4 + N2
SUBSTRATES THAT CAN BE ETCHED: SiO2, PolySilicon, SiN
Shipping information:
Dimensions: 800 mm x 800 mm x 1200 mm (h) weight 400 KG</t>
  </si>
  <si>
    <t xml:space="preserve">102623</t>
  </si>
  <si>
    <t xml:space="preserve">Omega 201</t>
  </si>
  <si>
    <t xml:space="preserve">Plasma Dry etcher (For spares use)</t>
  </si>
  <si>
    <t xml:space="preserve">for spares use</t>
  </si>
  <si>
    <t xml:space="preserve">20,000 USD</t>
  </si>
  <si>
    <t xml:space="preserve">SPTS Omega 2001 Dry etcher.
Has been partially stripped for spares. See attached photos for details.
Gases used:Ar, BCl3, Cl2, HBr, He, N2, O2, SF6
Located at our warehouse in Avezzano, Italy</t>
  </si>
  <si>
    <t xml:space="preserve">109015</t>
  </si>
  <si>
    <t xml:space="preserve">Tazmo/Semix</t>
  </si>
  <si>
    <t xml:space="preserve">TR 6133UD</t>
  </si>
  <si>
    <t xml:space="preserve">Lithography</t>
  </si>
  <si>
    <t xml:space="preserve">for Wafer Size: 4"- 6"
Coater systems, 4"-6" (3) Zone hotplate Single / double cassette Fluoroware 
type with pitch of 3/16" for (25) Wafers SOG Nozzles: 0.85mm, 1/16" tubing 
Nozzle capping mechanism Nozzle cleaning with solvent Splash back cup 
cleaning with solvent Adjustable suck back valve Polypropylene tank: 1 
gallon PVC, 11" Teflon solvent tubing and suck back valve (3) Vacuum chuck 
hot plates Heater capacity: 3.8 Kw (total) at 250°C Baking time: 0-999.9 
secs with increments of 0.1 sec Normal indicator setting: ±3°C SOG Filter: 
.22 μm Fluoropore fitter Chemical cabinet: 5 Gallon capacity (2) Nozzles 
back side rinses (edge bead removal) Solvent filter: MILLIPORE CWFG00403 
Fluorex / WGFG04HP6 Wafergard Gas line filter: MILLIPORE GTL WGFG01D 
Wafergard 0.22 μm filter Wafer transport system: Indexing elevator Vacuum 
chuck Shuttle mechanism Walking beam Control unit: Microprocessor: INTEL 
8065 (main and (2) sub CPUs) Speed: 100-9000 RPM (4") / 8000 RPM (6") ± 
.15% (50-1990 RPM) and ±.1% (2000-6000 RPM) Alarm for speed ±3% of RPM 
(speed higher than 300 RPM) Acceleration: Maximum rate 1 sec for 0 to 5000 
RPM (programmable in increments of 1 sec) Process: 20-Steps, 8 / 16 recipes 
Temperature control: ±1°C Uniformity with alarm setting of ±3°C Spinning, 
dispensing time: 0-99 Sec programmable Baking time: 0-999 Sec programmable 
Process display: Back-lit LCD.
2 pcs in Store
 </t>
  </si>
  <si>
    <t xml:space="preserve">2181</t>
  </si>
  <si>
    <t xml:space="preserve">TEL TOKYO ELECTRON</t>
  </si>
  <si>
    <t xml:space="preserve">TE 5480</t>
  </si>
  <si>
    <t xml:space="preserve">4K2279</t>
  </si>
  <si>
    <t xml:space="preserve">Nitride Plasma Reactive Ion Etch</t>
  </si>
  <si>
    <t xml:space="preserve">23,500 EUR</t>
  </si>
  <si>
    <t xml:space="preserve">MISSING PARTS (ALREADY SOLD):
1. EDWARDS BACKING PUMP
2. TURBO PUMP
3. SMC PROCESS MODULE CHILLER
Tokyo Electron
TE-5480
Nitride etcher
s/n 4K2279
Deinstalled: 25-Nov-1998
Vintage: 21-dec-1992
Components included:
1.Mainframe.
Configured for dual loading of 6 inch cassettes.
Singel nitride fitted process chamber
MFC Configuration:-
STEC 4400MC N2 200 sccm
STEC 4400MC O2 100 sccm
STEC 4400MC SF6 200 sccm
STEC 4400MC He 1 slm
STEC 4400MC CF4 200 sccm
STEC 4400MC CHF3 200 sccm
TYLAN PV104C He 20 slm
Daihen Dauma 10SA with Daihen UIM-1-T1 display unit
TYLAN PC73 HeLIUM BACK PRESSURE MONITOR
2.Electronics rack
3.Turbo pump. Seiko Seki MG-STPH600C-T52A NOT INCLUDED
4.Pump controller rack with Seiko Seki MG-STPH600C-T54 turbo pump 
controller, 208V 3 Phase 12 KVA 190kg total power consumption.
6.Chamber backing pump Edwards CDP80 with Edwards gate valve model GVI 100M 
NOT INCLUDED
7.Power supply Transformer, I/P 208VAC 3 PH O/P 200VAC 5A dimensions 31cm x 
41cm x 42 cm (Height).
8. Chiller SMC Model INR-341-61A Triple Chiller
Voltage= 200 3 phase 50/60 Hz 25A 350 kg dimensions 72 cm x 92 cm x 175 cm 
(height). NOT INCLUDED
-Deinstalled, warehoused.
-In working condition
-See photos for details
-Available for immediate consignment
-Can be inspected by appointment
-Located in Avezzano 67051 Italy</t>
  </si>
  <si>
    <t xml:space="preserve">15619</t>
  </si>
  <si>
    <t xml:space="preserve">VERTEQ</t>
  </si>
  <si>
    <t xml:space="preserve">FLUOROCARBON RD4500 CLASSIC</t>
  </si>
  <si>
    <t xml:space="preserve">SRD</t>
  </si>
  <si>
    <t xml:space="preserve">5,000 USD</t>
  </si>
  <si>
    <t xml:space="preserve">CAN BE OFFERED "AS IS" OR OPERATIONAL TO OEM SPECIFICATIONS WAFER SIZE- 4" 
OR 100mm POWER- 110V, 60 Hz SEPARATE VOLTAGE TRANSFORMER FROM 220 V TO 110 
V IS INCLUDED MANUAL-TECHNICAL MANUAL: RD4500 CLASSIC RINSER DRYER. 
OPTIONS- RESISTIVITY M4515, M4510 BOWL WASH M4520 STATIC ELIMINATOR M4530 
CLEANCOIL M4540 . SYSTEM USED FOR- UNIT IS USED FOR SPIN DRYING OF 
PHOTORESIST COATED WAFERS AFTER ACID DIPS.
-Deinstalled, warehoused.
-In working condition
-See photos for details
-Available for immediate consignment
-Can be inspected by appointment
-Located in Avezzano 67051 Italy</t>
  </si>
  <si>
    <t xml:space="preserve">A1  avezzano, Italy</t>
  </si>
  <si>
    <t xml:space="preserve">TEST (ATE) EQUIPMENT FOR SALE</t>
  </si>
  <si>
    <t xml:space="preserve">54226</t>
  </si>
  <si>
    <t xml:space="preserve">Accretech TSK</t>
  </si>
  <si>
    <t xml:space="preserve">MHF300L</t>
  </si>
  <si>
    <t xml:space="preserve">F01551JP</t>
  </si>
  <si>
    <t xml:space="preserve">Test head manipulators</t>
  </si>
  <si>
    <t xml:space="preserve">7</t>
  </si>
  <si>
    <t xml:space="preserve">200  mm</t>
  </si>
  <si>
    <t xml:space="preserve">-WAREHOUSED AT SDI-FABSURPLUS WAREHOUSE IN AVEZZANO, ITALY.
-qty 7 available
-in very good operational condition
-were used with test heads for Teradyne J994 test systems
220V 50/60 HZ 1.5 KVA
-Location: Avezzano (AQ) 67051 Italy</t>
  </si>
  <si>
    <t xml:space="preserve">95398</t>
  </si>
  <si>
    <t xml:space="preserve">95399</t>
  </si>
  <si>
    <t xml:space="preserve">95400</t>
  </si>
  <si>
    <t xml:space="preserve">95401</t>
  </si>
  <si>
    <t xml:space="preserve">95402</t>
  </si>
  <si>
    <t xml:space="preserve">95403</t>
  </si>
  <si>
    <t xml:space="preserve">76604</t>
  </si>
  <si>
    <t xml:space="preserve">Advantest</t>
  </si>
  <si>
    <t xml:space="preserve">TR6846</t>
  </si>
  <si>
    <t xml:space="preserve">Digital Multimeter</t>
  </si>
  <si>
    <t xml:space="preserve">De-installed ,warehoused.
Location: Avezzano (AQ) 67051 Italy .
Inspection is available by appointment. Config: max voltage:1000Vmax 
current:10A Number of Chambers: Process: Digital Multimeter Comments:
16872493
OEM
Advantest
Model
DIGITAL MULTIMETER TR6846
Process
Digital Multimeter
3. SYSTEM CONFIGURATION
(based on a catalog)
Spec.
Average value measurement,
run value display,
sine wave Vp
-
p measurable,
high
-
speed sampling function,
DC
-
V: 1µV ~ 1kV, AC
-
V: 10µV ~ 750V/20Hz ~
100kHz, DC / AC
-
A: 10nA ~ 10A,
Resistance: 1mO ~ 300MO,
temperature measurement,
W190 x H76 x D260 mm, about 2.1kg,</t>
  </si>
  <si>
    <t xml:space="preserve">87652</t>
  </si>
  <si>
    <t xml:space="preserve">T5371</t>
  </si>
  <si>
    <t xml:space="preserve">Test system (With a single test head  )</t>
  </si>
  <si>
    <t xml:space="preserve">Test</t>
  </si>
  <si>
    <t xml:space="preserve">The ADVANTEST T5371 is a general-purpose and high-performance memory test 
system. This test system is engineered to meet various requirements for 
designing and characterizing the new generation of VLSI memories.
This test system can be used to test and characterize general-purpose 
memories such as DRAM, SRAM, EPROM and mask ROM, and flash memories.
T5371 contains the flash memory simultaneous measurement function as an 
optional function.
-Can be used for testing DRAM , SRAM or Flash memory
-Testing of defective blocks on a block-by-block basis
-Independant control of the mask feature on every DUT
Target Devices 	DRAMs, SDRAMs, CDRAMs, SRAMs, flash memories, Direct 
RDRAMs, EPROMs, Masked ROMs, etc
Test Speed 	70 MHz
Overall Timing Accuracy 	+/-800 ps
Simultaneous Testing 	Up to 128 devices (x8 or x9 bits)
Test Heads 	Up to two stations
HV driver comes standard
Timing Generation 	27 timing edges/pin
(and/or) 16 timing sets/pin
DC Test Units 	Up to 32 units/station
Programmable Power Supply 	Up to 128 units/station
Options 	MRA4 (Memory Repair Analyzer)
or AFM
-The equipment is currently installed and in  operational condition
-The configuration of the equipment is shown in the attached screen shot.
-The system is in "Half" populated configuration (One test head only)
-The test head is fully populated as shown, but there are 3 defective 
boards in one side, hence one half of it has currently been switched off.</t>
  </si>
  <si>
    <t xml:space="preserve">89909</t>
  </si>
  <si>
    <t xml:space="preserve">Hifix for PQFP80 (14 x 20)</t>
  </si>
  <si>
    <t xml:space="preserve">Hi-fix for Advantest T5371 package type PQFP80 (14 x 20)</t>
  </si>
  <si>
    <t xml:space="preserve">Spares</t>
  </si>
  <si>
    <t xml:space="preserve">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</si>
  <si>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 xml:space="preserve">Italy</t>
  </si>
  <si>
    <t xml:space="preserve">99379</t>
  </si>
  <si>
    <t xml:space="preserve">T5375 </t>
  </si>
  <si>
    <t xml:space="preserve">310088683</t>
  </si>
  <si>
    <t xml:space="preserve">Automated Test Equipment</t>
  </si>
  <si>
    <t xml:space="preserve">TEST</t>
  </si>
  <si>
    <t xml:space="preserve">295,000 USD</t>
  </si>
  <si>
    <t xml:space="preserve">TRUNCATED: -DE-INSTALLED AND WAREHOUSED. WAS WORKING BEFORE REMOVAL. SOLD "AS IS" 
CONDITIONS, EX-WAREHOUSE, ITALY.
-see attached photos for details
-Configuration:-
DIAG G:-
Configuration T5375
=
/DIAG/G
SYSTEM CONFIGURATION GENERATE
CONFIGURATION OF TEST HEAD
  PIN CONFIGURATION   1. 512DR+ 320I/O(QUARTER)
                      2.1024DR+ 640I/O(HALF)
                      3.1536DR+ 640I/O(FULL)
                      4.2048DR+ 640I/O(FULL)
                      5.1536DR+1280I/O(FULL)
                      6.2048DR+1280I/O(FULL)   [1-6] ...&gt; 1
  NUMBER OF TEST HEAD  [1,2] ...........................&gt; 1
CONFIGURATION OF TEST HEAD 1
  PE BOARD         0.NOT EXIST
                   1.    EXIST
                         DR PIN    1A1  1A5 17A1 25A1
                   CHILD A,B ....&gt;  1    1    1    1    
                   CHILD C,D ....&gt;  0    0    0    0    
                   CHILD E,F ....&gt;  0    0    0    0    
                   CHILD G,H ....&gt;  0    0    0    0    
                         IO PIN   33A1 97A1 33A5 97A5
                   CHILD A,B ....&gt;  1    1    1    1    
                   CHILD C,D ....&gt;  0    0    0    0    
                   CHILD E,F ....&gt;  0    0    0    0    
                   CHILD G,H ....&gt;  0    0    0    0    
CONFIGURATION OF DPU
  TEST HEAD 1     DC    CONFIGURATION [1-64] ...........&gt; 1-8,17-24
                  PPS   CONFIGURATION [1-256] ..........&gt; 
1-32,65-107,119-160,225-235
  AC FREQUENCY (Hz)     [50,60] ........................&gt; 50
CONFIGURATION OF FTU
  FLASH OPTION         [Y,N] ...........................&gt; YES
CONFIGURATION OF FM
  NUMBER OF FMRA BOARD [0-16] ..........................&gt;  2
  SIZE OF FMRA BOARD   [0:0G,1:1.44G,2:2.88G] ..........&gt; 1
  TYPE OF CFM          [1:TYPE-1,2:TYPE-2] .............&gt; 1
  PM(PATTERN MEMORY) BOARD EXIST [Y,N] .................&gt; YES
  SIZE OF PM BOARD     [1:1G,2:2G,3:4G,4:9G] ...........&gt; 1
CONFIGURATION OF MRA
  MRA4 EXIST [Y,N] .....................................&gt; NO
END SAVE
=
=
/LOG OFF
Data log print out:
=
/PPRO T5375
*******************************************************************************
**        T5375 SYSTEM DIAGNOSTICS    REV:6.06A(SYS TEST) 1.04B(DIAG)       
 **
**        SYSTEM ID.                                                    **
**        TH          512DR+ 320IO                                          
 **
**        START AT   2020/04/29 16:14:57                                    
 **
**                                                                          
 **
**                   TEST MODE : PASS PRINT                                 
 **
**                   SPEC      : 100.0%                                     
 **
*******************************************************************************
TEST 5001 TH   ( 10) CONTROL WORD CHECK                               
***PASS 
TEST 5002 TH   ( 10) MCW CHECK                                        
***PASS 
TEST 5003 TH   ( 10) PERFORMANCE BOARD READ CHECK                     
***PASS 
TEST 5004 TH   ( 11) PPS CONNECTION PRECHECK                          
***PASS 
TEST 5005 TH   ( 11) VS / VS MASK CHECK                               
***PASS 
TEST 5006 TH   ( 11) PCON / PCON MASK CHECK                           
***PASS 
TEST 5007 TH   ( 11) LCON CHECK                                       
***PASS 
TEST 5008 TH   ( 12) HGND CONNECTION CHECK                            
***PASS 
TEST 5009 TH   ( 12) SIGNAL PIN CONNECTION CHECK                      
***PASS 
TEST 5010 TH   ( 12) LOAD PIN CONNECTION CHECK                        
***PASS 
TEST 5011 TH   ( 13) OUTPUT RELAY CHECK                               
***PASS 
TEST 5012 TH   ( 13) HV OUT RELAY &amp; OUTPUT CHECK                      
***PASS 
TEST 5013 TH   ( 13) HV CONT RELAY CHECK                              
***PASS 
TEST 5014 TH   ( 13) DC FORCE/SENSE LINE CHECK                        
***PASS 
TEST 5015 TH   ( 16) DC LEAK CHECK                                    
***PASS 
TEST 0101 DPU  (  1) CBOX I/F 2'ND GPIB SELF    CHECK                 
***PASS 
TEST 0102 DPU  (  2) CBOX I/F 2'ND GPIB REMOTE  CHECK                 
***PASS 
TEST 0103 DPU  (  3) CBOX I/F 2'ND GPIB CLEAR   CHECK                 
***PASS 
TEST 0111 DPU  (  5) IF  LOGIC    W/R       CHECK                     
***PASS 
TEST 0141 DPU  ( 49) DC  LOGIC    W/R       CHECK                     
***PASS 
TEST 0151 DPU  ( 65) PPS LOGIC    W/R       CHECK                     
***PASS 
TEST 0231 DPU  (177) IFA R-LOAD             CHECK                     
***PASS 
TEST 0232 DPU  (179) IFA ADC          CAL &amp; CHECK                     
***PASS 
TEST 0233 DPU  (180) IFA COMPARATOR   CAL &amp; CHECK                     
***PASS 
TEST 0244 DPU  (181) DC VS    CALIBRATION &amp; CHECK                     
***PASS 
TEST 0245 DPU  (182) DC I-CLP CALIBRATION &amp; CHECK                     
***PASS 
TEST 0246 DPU  (183) DC IM    CALIBRATION &amp; CHECK                     
***PASS 
TEST 0247 DPU  (184) DC IS    CALIBRATION &amp; CHECK                     
***PASS 
TEST 0248 DPU  (185) DC VM    CALIBRATION &amp; CHECK                     
***PASS 
TEST 0249 DPU  (186) DC V-CLP CALIBRATION &amp; CHECK                     
***PASS 
TEST 0251 DPU  (187) PS R-LOAD              CHECK                     
***PASS 
TEST 0258 DPU  (187) PS ADC   CALIBRATION &amp; CHECK                     
***PASS 
TEST 0252 DPU  (188) PS VS    CALIBRATION &amp; CHECK                     
***PASS 
TEST 0253 DPU  (189) PS +IM   CALIBRATION &amp; CHECK                     
***PASS 
TEST 0254 DPU  (190) PS -IM   CALIBRATION &amp; CHECK                     
***PASS 
TEST 0255 DPU  (191) PS CLAMP CALIBRATION &amp; CHECK                     
***PASS 
TEST 0259 DPU  (192) PS VM    CALIBRATION &amp; CHECK                     
***PASS 
TEST 0411 DPU  (209) DC VSIM  VS      ACCURACY          CHECK         
***PASS 
TEST 0412 DPU  (210) DC VSIM  I-CLAMP ACCURACY          CHECK         
***PASS 
TEST 0413 DPU  (211) DC VSIM  IM      ACCURACY          CHECK         
***PASS 
TEST 0414 DPU  (212) DC ISVM  IS      ACCURACY          CHECK         
***PASS 
TEST 0415 DPU  (213) DC ISVM  V-CLAMP ACCURACY          CHECK         
***PASS 
TEST 0416 DPU  (214) DC ISVM  VM      ACCURACY          CHECK         
***PASS 
TEST 0419 DPU  (217) DC D/A       LINEARITY             CHECK         
***PASS 
TEST 0422 DPU  (218) DC VSIM  IM SETTLING (NO-LOAD)     CHECK         
***PASS 
TEST 0423 DPU  (221) DC CLAMP/GUARD ALARM               CHECK         
***PASS 
TEST 0511 DPU  (225) PS VSIM  VS      ACCURACY          CHECK         
***PASS 
TEST 0512 DPU  (226) PS VSIM  +IM     ACCURACY          CHECK         
***PASS 
TEST 0513 DPU  (226) PS VSIM  -IM     ACCURACY          CHECK         
***PASS 
TEST 0514 DPU  (228) PS VSIM  CLAMP   ACCURACY          CHECK         
***PASS 
TEST 0516 DPU  (230) PS VSVM  VM      ACCURACY          CHECK         
***PASS 
TEST 0517 DPU  (231) PS STANDBY                         CHECK         
***PASS 
TEST 0518 DPU  (232) PS GUARD ALARM                     CHECK         
***PASS 
TEST 0519 DPU  (233) PS CLAMP ALARM                     CHECK         
***PASS 
TEST 0520 DPU  (234) PS KELVIN ALARM                    CHECK         
***PASS 
TEST 0523 DPU  (235) PS VSIM  IM SETTLING (LOAD)        CHECK         
***PASS 
TEST 0524 DPU  (236) PS VSIM  IM FILTER                 CHECK         
***PASS 
TEST 2010 ALPG (  1) OBM R/W CHECK                                    
***PASS
TEST 2011 ALPG (  1) REGISTER R/W CHECK                               
***PASS
TEST 2012 ALPG (  1) OBM,OBM-AP,WCS,XSCRAM R/W CHECK                  
***PASS
TEST 2013 ALPG (  1) IDXR1-8/IDXW1-8 REG. R/W CHECK                   
***PASS
TEST 2014 ALPG (  1) IDX LR1-16 REG. R/W CHECK                        
***PASS
TEST 2015 ALPG (  1) TIMER DATA &amp; MODE REG. R/W CHECK 1 (TMSEL1-3)    
***PASS
TEST 2016 ALPG (  1) TIMER DATA &amp; MODE REG. R/W CHECK 2 (TMSEL0)      
***PASS
TEST 2017 ALPG (  1) BURST WORD COUNTER CHECK                         
***PASS
TEST 2018 ALPG (  1) TBRST (TESTER BUS RESET) CHECK                   
***PASS
TEST 2019 ALPG (  1) PG RESET (CONTROL REG.) CHECK                    
***PASS
TEST 2020 ALPG (  2) WCS0-1 R/W CHECK 1 (MARCHING)                    
***PASS
TEST 2021 ALPG (  2) WCS2-8 R/W CHECK 1 (MARCHING)                    
***PASS
TEST 2022 ALPG (  2) X PRE-SCRAM R/W CHECK 1 (MARCHING)               
***PASS
TEST 2023 ALPG (  2) Y PRE-SCRAM R/W CHECK 1 (MARCHING)               
***PASS
TEST 2024 ALPG (  2) XSCRAM R/W CHECK 1 (MARCHING)                    
***PASS
TEST 2025 ALPG (  2) YSCRAM R/W CHECK 1 (MARCHING)                    
***PASS
TEST 2026 ALPG (  2) ARIRAM R/W CHECK 1 (MARCHING)                    
***PASS
TEST 2027 ALPG (  2) ALPG MEMORY SELECT CHECK                         
***PASS
TEST 2028 ALPG (  2) ALPG MEMORY BURST WRITE CHECK 1                  
***PASS
TEST 2029 ALPG (  2) ALPG MEMORY BURST WRITE CHECK 2                  
***PASS
TEST 2030 ALPG (  3) WCS0-1 R/W CHECK 2 (DATA BIT)                    
***PASS
TEST 2031 ALPG (  3) WCS2-8 R/W CHECK 2 (DATA BIT)                    
***PASS
TEST 2032 ALPG (  3) X PRE-SCRAM R/W CHECK 2 (DATA BIT)               
***PASS
TEST 2033 ALPG (  3) Y PRE-SCRAM R/W CHECK 2 (DATA BIT)               
***PASS
TEST 2034 ALPG (  3) XSCRAM R/W CHECK 2 (DATA BIT)                    
***PASS
TEST 2035 ALPG (  3) YSCRAM R/W CHECK 2 (DATA BIT)                    
***PASS
TEST 2036 ALPG (  3) ARIRAM R/W CHECK 2 (DATA BIT)                    
***PASS
TEST 2037 ALPG (  3) INSTRUCTION ERROR CHECK                          
***PASS
TEST 2040 ALPG (  4) UNIVERSAL COUNTER CLEAR CHECK                    
***PASS
TEST 2041 ALPG (  4) UNIVERSAL COUNTER REAL-TIME CHECK                
***PASS
TEST 2042 ALPG (  4) STA(START PC) REG. BIT CHECK                     
***PASS
TEST 2043 ALPG (  4) PG STOP CHECK                                    
***PASS
TEST 2044 ALPG (  4) PG RESET CHECK                                   
***PASS
TEST 2050 ALPG (  5) NOP INSTRUCTION CHECK                            
***PASS
TEST 2051 ALPG (  5) JMP INSTRUCTION CHECK                            
***PASS
TEST 2052 ALPG (  5) STPS INSTRUCTION CHECK                           
***PASS
TEST 2053 ALPG (  5) STFL INSTRUCTION CHECK                           
***PASS
TEST 2054 ALPG (  5) PC &amp; TEST LINE CHECK                             
***PASS
TEST 2055 ALPG (  5) PC SELECT CHECK 1 (NOP/JMP)                      
***PASS
TEST 2056 ALPG (  5) PC SELECT CHECK 2 (NOP/RTN)                      
***PASS
TEST 2057 ALPG (  5) PC SELECT CHECK 3 (JMP/RTN)                      
***PASS
TEST 2060 ALPG (  6) JSR/RTN INSTRUCTION CHECK                        
***PASS
TEST 2061 ALPG (  6) SUBROUTINE STACK BIT CHECK                       
***PASS
TEST 2062 ALPG (  6) STACK ERROR CHECK 1 (STACK OVER/UNDER)           
***PASS
TEST 2063 ALPG (  6) STI1-8 INSTRUCTION CHECK                         
***PASS
TEST 2064 ALPG (  6) INC1-8 INSTRUCTION CHECK                         
***PASS
TEST 2065 ALPG (  6) IDXI1-8 INSTRUCTION CHECK                        
***PASS
TEST 2066 ALPG (  6) JSI1-8/RTN INSTRUCTION CHECK                     
***PASS
TEST 2070 ALPG (  7) JNI1-8 INSTRUCTION CHECK 1 (JNIn .-1)            
***PASS
TEST 2071 ALPG (  7) JNI1-8 INSTRUCTION CHECK 2 (JNIn .)              
***PASS
TEST 2072 ALPG (  7) JNI1-8 INSTRUCTION CHECK 3 (ZERO FLAG)           
***PASS
TEST 2073 ALPG (  7) JNI1-8I INSTRUCTION CHECK 1 (LOOP)               
***PASS
TEST 2074 ALPG (  7) JNI1-8I INSTRUCTION CHECK 2 (IDXR INC)           
***PASS
TEST 2075 ALPG (  7) JNI1-8D INSTRUCTION CHECK 1 (LOOP)               
***PASS
TEST 2076 ALPG (  7) JNI1-8D INSTRUCTION CHECK 2 (IDXR DEC)           
***PASS
TEST 2077 ALPG (  7) JNC1-16 INSTRUCTION CHECK                        
***PASS
TEST 2078 ALPG (  7) LDI1-8 INSTRUCTION CHECK                         
***PASS
TEST 2080 ALPG (  8) STTM INSTRUCTION CHECK                           
***PASS
TEST 2081 ALPG (  8) JZD INSTRUCTION CHECK                            
***PASS
TEST 2082 ALPG (  8) JET INSTRUCTION CHECK                            
***PASS
TEST 2083 ALPG (  8) SET INSTRUCTION CHECK                            
***PASS
TEST 2084 ALPG (  8) WAIT INSTRUCTION CHECK                           
***PASS
TEST 2085 ALPG (  8) OUT INSTRUCTION CHECK                            
***PASS
TEST 2086 ALPG (  8) T/TM1/TM2 INSTRUCTION CHECK                      
***PASS
TEST 2087 ALPG (  8) IDX1-8 DATA LOAD TIMING CHECK                    
***PASS
TEST 2088 ALPG (  8) IDXR1-8 DATA READ TIMING CHECK                   
***PASS
TEST 2090 ALPG (  9) INSTRUCTION COMBINATION CHECK 1                  
***PASS
TEST 2091 ALPG (  9) INSTRUCTION COMBINATION CHECK 2                  
***PASS
TEST 2092 ALPG (  9) INSTRUCTION COMBINATION CHECK 3                  
***PASS
TEST 2093 ALPG (  9) TRACE MODE INSTRUCTION CHECK 1                   
***PASS
TEST 2094 ALPG (  9) TRACE MODE INSTRUCTION CHECK 2                   
***PASS
TEST 2100 ALPG ( 10) REGISTER REAL TIME SET CHECK 1                   
***PASS
TEST 2101 ALPG ( 10) REGISTER REAL TIME SET CHECK 2                   
***PASS
TEST 2102 ALPG ( 10) XT FUNCTION    CHECK                             
***PASS
TEST 2103 ALPG ( 10) YT FUNCTION    CHECK                             
***PASS
TEST 2104 ALPG ( 10) XB INSTRUCTION CHECK                             
***PASS
TEST 2105 ALPG ( 10) YB INSTRUCTION CHECK                             
***PASS
TEST 2106 ALPG ( 10) D3 INSTRUCTION CHECK                             
***PASS
TEST 2107 ALPG ( 10) D4 INSTRUCTION CHECK                             
***PASS
TEST 2108 ALPG ( 10) D3-D4 REGISTER LINK CHECK                        
***PASS
TEST 2109 ALPG ( 10) XB-YB INSTRUCTION CHECK                          
***PASS
TEST 2110 ALPG ( 11) X-ALU SOURCE A  FIELD CHECK                      
***PASS
TEST 2111 ALPG ( 11) Y-ALU SOURCE A  FIELD CHECK                      
***PASS
TEST 2112 ALPG ( 11) X-ALU SOURCE B  FIELD CHECK                      
***PASS
TEST 2113 ALPG ( 11) Y-ALU SOURCE B  FIELD CHECK                      
***PASS
TEST 2114 ALPG ( 11) X-ALU OPERATION FIELD CHECK                      
***PASS
TEST 2115 ALPG ( 11) Y-ALU OPERATION FIELD CHECK 1                    
***PASS
TEST 2116 ALPG ( 11) Y-ALU OPERATION FIELD CHECK 2                    
***PASS
TEST 2117 ALPG ( 11) Y-ALU OPERATION FIELD CHECK 3                    
***PASS
TEST 2118 ALPG ( 11) Y-ALU OPERATION FIELD CHECK 4                    
***PASS
TEST 2119 ALPG ( 11) Y-ALU OPERATION FIELD CHECK 5                    
***PASS
TEST 2120 ALPG ( 12) X-ALU DESTINATION FIELD CHECK                    
***PASS
TEST 2121 ALPG ( 12) Y-ALU DESTINATION FIELD CHECK                    
***PASS
TEST 2122 ALPG ( 12) X-OUT DATA MULTIPLEXER  CHECK (XC,XB,XS)         
***PASS
TEST 2123 ALPG ( 12) Y-OUT DATA MULTIPLEXER  CHECK (YC,YB,YS)         
***PASS
TEST 2124 ALPG ( 12) XB CARRY CHECK                                   
***PASS
TEST 2125 ALPG ( 12) XC CARRY CHECK                                   
***PASS
TEST 2126 ALPG ( 12) YB CARRY CHECK                                   
***PASS
TEST 2127 ALPG ( 12) YC CARRY CHECK                                   
***PASS
TEST 2128 ALPG ( 12) LMAX&lt;&gt;HMAX INSTRUCTION CHECK                     
***PASS
TEST 2130 ALPG ( 13) Z INSTRUCTION CHECK 1                            
***PASS
TEST 2131 ALPG ( 13) Z INSTRUCTION CHECK 2                            
***PASS
TEST 2132 ALPG ( 13) Z INSTRUCTION CHECK 3                            
***PASS
TEST 2133 ALPG ( 13) N INSTRUCTION CHECK                              
***PASS
TEST 2134 ALPG ( 13) X ADDRESS MULTIPLEXER CHECK                      
***PASS
TEST 2135 ALPG ( 13) Y ADDRESS MULTIPLEXER CHECK                      
***PASS
TEST 2136 ALPG ( 13) /X INSTRUCTION CHECK                             
***PASS
TEST 2137 ALPG ( 13) /Y INSTRUCTION CHECK                             
***PASS
TEST 2138 ALPG ( 13) /Z INSTRUCTION CHECK                             
***PASS
TEST 2139 ALPG ( 13) B INSTRUCTION CHECK                              
***PASS
TEST 2140 ALPG ( 14) XMAX MASK CHECK                                  
***PASS
TEST 2141 ALPG ( 14) YMAX MASK CHECK                                  
***PASS
TEST 2142 ALPG ( 14) X-Z MULTIPLEXER CHECK (X-Z ENABLE)               
***PASS
TEST 2143 ALPG ( 14) Y-Z MULTIPLEXER CHECK (Y-Z ENABLE)               
***PASS
TEST 2144 ALPG ( 14) X-Z MULTIPLEXER CHECK (Z_CONT)                   
***PASS
TEST 2145 ALPG ( 14) Y-Z MULTIPLEXER CHECK (Z_CONT)                   
***PASS
TEST 2146 ALPG ( 14) X-N MULTIPLEXER CHECK (X-N ENABLE)               
***PASS
TEST 2147 ALPG ( 14) Y-N MULTIPLEXER CHECK (Y-N ENABLE)               
***PASS
TEST 2148 ALPG ( 14) X-B MULTIPLEXER CHECK (X-N ENABLE)               
***PASS
TEST 2149 ALPG ( 14) Y-B MULTIPLEXER CHECK (Y-N ENABLE)               
***PASS
TEST 2150 ALPG ( 15) REFRESH COUNTER CHECK 1                          
***PASS
TEST 2151 ALPG ( 15) REFRESH COUNTER CHECK 2                          
***PASS
TEST 2152 ALPG ( 15) X OFFSET ADDRESS ADDER CHECK                     
***PASS
TEST 2153 ALPG ( 15) Y OFFSET ADDRESS ADDER CHECK                     
***PASS
TEST 2154 ALPG ( 15) XB INSTRUCTION CHECK (CARRY)                     
***PASS
TEST 2155 ALPG ( 15) YB INSTRUCTION CHECK (CARRY)                     
***PASS
TEST 2156 ALPG ( 15) XB INSTRUCTION CHECK (/X)                        
***PASS
TEST 2157 ALPG ( 15) YB INSTRUCTION CHECK (/Y)                        
***PASS
TEST 2158 ALPG ( 15) XB &amp; YB INSTRUCTION CHECK (LINK)                 
***PASS
TEST 2159 ALPG ( 15) PGBUS ACCESS CHECK ON PG RUNNING                 
***PASS
TEST 2160 ALPG ( 16) PRESCRAM FORMAT REGISTER R/W CHECK               
***PASS
TEST 2161 ALPG ( 16) PRESCRAM ADDRESS SELECTOR CHECK                  
***PASS
TEST 2162 ALPG ( 16) PRESCRAM SCRAMBLE DISABLE CHECK (PDS,FM_SIDE)    
***PASS
TEST 2163 ALPG ( 16) PRESCRAM SCRAMBLE ENABLE  CHECK (PDS,FM_SIDE)    
***PASS
TEST 2164 ALPG ( 16) PRESCRAM SCRAMBLE DISABLE CHECK (DGEN_SIDE)      
***PASS
TEST 2165 ALPG ( 16) PRESCRAM SCRAMBLE ENABLE  CHECK (DGEN_SIDE)      
***PASS
TEST 2166 ALPG ( 16) PRESCRAM DISABLE CHECK                           
***PASS
TEST 2170 ALPG ( 17) PRESCRAM Y PLUS Z FUNCTION CHECK                 
***PASS
TEST 2171 ALPG ( 17) PRESCRAM Y XOR Z  FUNCTION CHECK                 
***PASS
TEST 2172 ALPG ( 17) PRESCRAM CONT REG ON/OFF CHECK                   
***PASS
TEST 2173 ALPG ( 17) PRESCRAM REAL-TIME OFF CHECK                     
***PASS
TEST 2174 ALPG ( 17) PRESCRAM MODE SELECT CHECK                       
***PASS
TEST 2180 ALPG ( 18) SCRAM FORMAT REGISTER R/W CHECK                  
***PASS
TEST 2181 ALPG ( 18) SCRAM ADDRESS SELECTOR CHECK                     
***PASS
TEST 2182 ALPG ( 18) SCRAM SCRAMBLE DISABLE CHECK (PDS_SIDE)          
***PASS
TEST 2183 ALPG ( 18) SCRAM SCRAMBLE ENABLE  CHECK (PDS_SIDE)          
***PASS
TEST 2184 ALPG ( 18) SCRAM SCRAMBLE DISABLE CHECK (FM_SIDE)           
***PASS
TEST 2185 ALPG ( 18) SCRAM SCRAMBLE ENABLE  CHECK (FM_SIDE)           
***PASS
TEST 2186 ALPG ( 18) SCRAM REAL-TIME OFF CHECK                        
***PASS
TEST 2187 ALPG ( 18) PAGE DETECTOR CHECK                              
***PASS
TEST 2190 ALPG ( 19) X,Y-SYNC MODE FUNCTION CHECK                     
***PASS
TEST 2191 ALPG ( 19) SYNC MODE FUNCTION CHECK                         
***PASS
TEST 2192 ALPG ( 19) WINDOW MODE FUNCTION CHECK 1 (X)                 
***PASS
TEST 2193 ALPG ( 19) WINDOW MODE FUNCTION CHECK 2 (Y)                 
***PASS
TEST 2194 ALPG ( 19) WINDOW MODE FUNCTION CHECK 3 (X MASK)            
***PASS
TEST 2195 ALPG ( 19) WINDOW MODE FUNCTION CHECK 4 (Y MASK)            
***PASS
TEST 2196 ALPG ( 19) WINDOW MODE FUNCTION CHECK 5                     
***PASS
TEST 2197 ALPG ( 19) MA,MB SIGNAL OUTPUT CHECK                        
***PASS
TEST 2200 ALPG ( 20) ADDRESS SHIFT MODE FUNCTION CHECK 1 (LOAD)       
***PASS
TEST 2201 ALPG ( 20) ADDRESS SHIFT MODE FUNCTION CHECK 2 (SR1)        
***PASS
TEST 2202 ALPG ( 20) ADDRESS SHIFT MODE FUNCTION CHECK 3 (SL1)        
***PASS
TEST 2203 ALPG ( 20) ADDRESS SHIFT MODE FUNCTION CHECK 4 (ROTATE)     
***PASS
TEST 2204 ALPG ( 20) ADDRESS SHIFT MODE FUNCTION CHECK 5 (SR2)        
***PASS
TEST 2205 ALPG ( 20) ADDRESS SHIFT MODE FUNCTION CHECK 6 (SR4)        
***PASS
TEST 2206 ALPG ( 20) ADDRESS SHIFT MODE FUNCTION CHECK 7 (SR8)        
***PASS
TEST 2207 ALPG ( 20) ADDRESS SHIFT MODE FUNCTION CHECK 8 (SL2)        
***PASS
TEST 2208 ALPG ( 20) ADDRESS SHIFT MODE FUNCTION CHECK 9 (SL4)        
***PASS
TEST 2209 ALPG ( 20) ADDRESS SHIFT MODE FUNCTION CHECK 10(SL8)        
***PASS
TEST 2210 ALPG ( 21) ADDRESS SHIFT MODE FUNCTION CHECK 11             
***PASS
TEST 2211 ALPG ( 21) ADDRESS SHIFT MODE FUNCTION CHECK 12             
***PASS
TEST 2212 ALPG ( 21) ADDRESS SHIFT MODE FUNCTION CHECK 13             
***PASS
TEST 2213 ALPG ( 21) ADDRESS SHIFT MODE FUNCTION CHECK 14             
***PASS
TEST 2214 ALPG ( 21) ADDRESS SHIFT MODE FUNCTION CHECK 15             
***PASS
TEST 2215 ALPG ( 21) ADDRESS SHIFT MODE FUNCTION CHECK 16             
***PASS
TEST 2216 ALPG ( 21) ADDRESS SHIFT MODE FUNCTION CHECK 17             
***PASS
TEST 2220 ALPG ( 22) REGISTER REAL-TIME SET CHECK 3                   
***PASS
TEST 2221 ALPG ( 22) TP1 REGISTER FUNCTION CHECK                      
***PASS
TEST 2222 ALPG ( 22) TP2 REGISTER FUNCTION CHECK                      
***PASS
TEST 2223 ALPG ( 22) /D1 &amp; DCMR1  FUNCTION CHECK                      
***PASS
TEST 2224 ALPG ( 22) /D2 &amp; DCMR2  FUNCTION CHECK                      
***PASS
TEST 2225 ALPG ( 22) DATA HOLD INSTRUCTION CHECK (PD)                 
***PASS
TEST 2226 ALPG ( 22) PARITY MODE CHECK                                
***PASS
TEST 2227 ALPG ( 22) DSD,RCD,CCD REGISTER FUNCTION CHECK              
***PASS
TEST 2230 ALPG ( 23) FP0  FUNCTION CHECK (FIX-0)                      
***PASS
TEST 2231 ALPG ( 23) FP1  FUNCTION CHECK (CHECKER)                    
***PASS
TEST 2232 ALPG ( 23) FP3  FUNCTION CHECK (DIAGONAL)                   
***PASS
TEST 2233 ALPG ( 23) FP4  FUNCTION CHECK (INVERTED DIAGONAL)          
***PASS
TEST 2234 ALPG ( 23) FP7  FUNCTION CHECK (MASK PARITY)                
***PASS
TEST 2235 ALPG ( 23) FP8  FUNCTION CHECK (ROW BAR)                    
***PASS
TEST 2236 ALPG ( 23) FP9  FUNCTION CHECK (COLUMN BAR)                 
***PASS
TEST 2237 ALPG ( 23) FP10 FUNCTION CHECK (ROW/COLUMN BAR)             
***PASS
TEST 2238 ALPG ( 23) FP FUNCTION DATA CHECK                           
***PASS
TEST 2240 ALPG ( 24) FP5  FUNCTION CHECK (DIAGONAL-2)                 
***PASS
TEST 2241 ALPG ( 24) FP6  FUNCTION CHECK (INVERTED DIAGONAL-2)        
***PASS
TEST 2242 ALPG ( 24) FPX  FUNCTION CHECK                              
***PASS
TEST 2243 ALPG ( 24) PATA/PATB FUNCTION CHECK 1 (18BIT MODE)          
***PASS
TEST 2244 ALPG ( 24) PATA/PATB FUNCTION CHECK 1 (36BIT MODE)          
***PASS
TEST 2245 ALPG ( 24) PATA/PATB FUNCTION CHECK 3 (DSEL=#1)             
***PASS
TEST 2250 ALPG ( 25) ARIRAM ADDRESS FORMAT REGISTER R/W CHECK         
***PASS
TEST 2251 ALPG ( 25) ARIRAM ADDRESS SELECTOR CHECK                    
***PASS
TEST 2252 ALPG ( 25) ARIRAM DATA-INVERT CHECK                         
***PASS
TEST 2253 ALPG ( 25) ARIRAM SIGNAL HOLD CHECK                         
***PASS
TEST 2254 ALPG ( 25) ARIRAM INVERT REAL-TIME INHIBIT CHECK            
***PASS
TEST 2255 ALPG ( 25) FLAG SIGNAL OUTPUT CHECK                         
***PASS
TEST 2256 ALPG ( 25) DBM AP FUNCTION CHECK                            
***PASS
TEST 2257 ALPG ( 25) DBM PC FUNCTION CHECK                            
***PASS
TEST 2258 ALPG ( 25) DFLG TOGGLE FUNCTION CHECK                       
***PASS
TEST 2259 ALPG ( 25) DFLG DATA-INVERT CHECK                           
***PASS
TEST 2260 ALPG ( 26) DATA SHIFT FUNCTION CHECK 1 (X1)                 
***PASS
TEST 2261 ALPG ( 26) DATA SHIFT FUNCTION CHECK 2 (X2)                 
***PASS
TEST 2262 ALPG ( 26) DATA SHIFT FUNCTION CHECK 3 (X4)                 
***PASS
TEST 2263 ALPG ( 26) DATA SHIFT FUNCTION CHECK 4 (X8)                 
***PASS
TEST 2264 ALPG ( 26) CYCLE PALETTE CHECK                              
***PASS
TEST 2270 ALPG ( 27) PC-SYNC  FUNCTION CHECK                          
***PASS
TEST 2271 ALPG ( 27) TS-SYNC  FUNCTION CHECK                          
***PASS
TEST 2272 ALPG ( 27) MUT-SYNC FUNCTION CHECK                          
***PASS
TEST 2273 ALPG ( 27) PPS CONTROL SIGNAL SELECTOR CHECK                
***PASS
TEST 2274 ALPG ( 27) MUT CONTROL SIGNAL CHECK                         
***PASS
TEST 2275 ALPG ( 27) MC SIGNAL CHECK                                  
***PASS
TEST 2276 ALPG ( 27) FC,FTEST SIGNAL CHECK                            
***PASS
TEST 2277 ALPG ( 27) PREF SIGNAL CHECK                                
***PASS
TEST 2278 ALPG ( 27) CPE,DRE,RINV SIGNAL CHECK                        
***PASS
TEST 2279 ALPG ( 27) CPE,DRE,RINV SELECTOR CHECK                      
***PASS
TEST 2280 ALPG ( 28) WINDOW MODE CHECK                                
***PASS
TEST 2281 ALPG ( 28) TS READ CHECK                                    
***PASS
TEST 2282 ALPG ( 28) TS CONTROL CHECK 1 (PAGE MODE)                   
***PASS
TEST 2283 ALPG ( 28) TS CONTROL CHECK 2 (PAGE MODE)                   
***PASS
TEST 2284 ALPG ( 28) TS CONTROL CHECK 3 (PAGE MODE)                   
***PASS
TEST 2285 ALPG ( 28) PC READ CHECK                                    
***PASS
TEST 2286 ALPG ( 28) FAIL STOP FUNCTION CHECK                         
***PASS
TEST 2287 ALPG ( 28) AM1-2 READ CHECK 1 (PAGE MODE)                   
***PASS
TEST 2288 ALPG ( 28) AM1-2 READ CHECK 2 (RAS ONLY REFRESH MODE)       
***PASS
TEST 2290 ALPG ( 29) UNIVERSAL COUNTER CHECK 1 (PATTERN COUNT)        
***PASS
TEST 2291 ALPG ( 29) UNIVERSAL COUNTER CHECK 2 (SYNC COUNT)           
***PASS
TEST 2292 ALPG ( 29) UNIVERSAL COUNTER CHECK 3 (FAIL COUNT)           
***PASS
TEST 2293 ALPG ( 29) FAIL TRIGGER CHECK                               
***PASS
TEST 2300 ALPG ( 30) TIMER CHECK (STTM INSTRUCTION)                   
***PASS
TEST 2301 ALPG ( 30) STTM,STTM1 STTM2 DATA LOAD CHECK                 
***PASS
TEST 2302 ALPG ( 30) TIMER1(GENERAL TIMER) FULL BIT COUNT CHECK       
***PASS
TEST 2303 ALPG ( 30) TIMER2(PAUSE TIMER) FULL BIT COUNT CHECK         
***PASS
TEST 2304 ALPG ( 30) TIMER3(TRAS TIMER) FULL BIT COUNT CHECK          
***PASS
TEST 2305 ALPG ( 30) TIMER OPERATION CHECK-1 (TIMER DATA=#1)          
***PASS
TEST 2306 ALPG ( 30) TIMER OPERATION CHECK-2 (FIRST PAT TIMER START)  
***PASS
TEST 2307 ALPG ( 30) TIMER OPERATION CHECK-3 (STTM &amp; T COMBINATION)   
***PASS
TEST 2308 ALPG ( 30) TIMER OPERATION CHECK-4 (CONTINUE TIMER START)   
***PASS
TEST 2310 ALPG ( 31) TIMER ENABLE    MODE CHECK                       
***PASS
TEST 2311 ALPG ( 31) TIMER REFRESH_A MODE CHECK                       
***PASS
TEST 2312 ALPG ( 31) TIMER REFRESH_B MODE CHECK                       
***PASS
TEST 2313 ALPG ( 31) TIMER TRAS      MODE CHECK                       
***PASS
TEST 2314 ALPG ( 31) TIMER PAUSE     MODE CHECK                       
***PASS
TEST 2315 ALPG ( 31) TIMER PAUSE &amp; ENABLE MODE CHECK                  
***PASS
TEST 2320 ALPG ( 32) TIMER1 RANGE CHECK 1 (CURRENT)                   
***PASS
TEST 2321 ALPG ( 32) TIMER1 RANGE CHECK 2 (TIMER RANGE)               
***PASS
TEST 2322 ALPG ( 32) TIMER2 RANGE CHECK   (TIMER RANGE)               
***PASS
TEST 2323 ALPG ( 32) TIMER3 RANGE CHECK 1 (CURRENT)                   
***PASS
TEST 2324 ALPG ( 32) TIMER3 RANGE CHECK 2 (TIMER RANGE)               
***PASS
TEST 2325 ALPG ( 32) PAUSE &amp; INTERRUPT CHECK                          
***PASS
TEST 2330 ALPG ( 33) INTERRUPT CHECK 1  (ISP)                         
***PASS
TEST 2331 ALPG ( 33) INTERRUPT CHECK 2  (INTERRUPT RETURN)            
***PASS
TEST 2332 ALPG ( 33) INTERRUPT CHECK 3  (ISTK)                        
***PASS
TEST 2333 ALPG ( 33) INTERRUPT CHECK 4  (JSR INST.)                   
***PASS
TEST 2334 ALPG ( 33) INTERRUPT CHECK 5  (IDXI INST. OP=0)             
***PASS
TEST 2335 ALPG ( 33) INTERRUPT CHECK 6  (IDXI INST. OP&lt;&gt;0)            
***PASS
TEST 2336 ALPG ( 33) INTERRUPT CHECK 7  (JSI INST.)                   
***PASS
TEST 2337 ALPG ( 33) INTERRUPT CHECK 8  (JNI INST. OP=PC,IDX=0)       
***PASS
TEST 2338 ALPG ( 33) INTERRUPT CHECK 9  (JNI INST. OP=PC,IDX&lt;&gt;0)      
***PASS
TEST 2339 ALPG ( 33) INTERRUPT CHECK 10 (JNI INST. OP&lt;&gt;PC)            
***PASS
TEST 2340 ALPG ( 34) INTERRUPT CHECK 11 (RTN INST.)                   
***PASS
TEST 2341 ALPG ( 34) INTERRUPT CHECK 12 (STPS INST.)                  
***PASS
TEST 2342 ALPG ( 34) INTERRUPT CHECK 13 (STFL INST.)                  
***PASS
TEST 2343 ALPG ( 34) INTERRUPT CHECK 14 (I INST.)                     
***PASS
TEST 2344 ALPG ( 34) STACK ERROR CHECK 2                              
***PASS
TEST 2350 ALPG ( 35) FLGW1  INSTRUCTION MATCH DETECTOR CHECK          
***PASS
TEST 2351 ALPG ( 35) FLGS1  INSTRUCTION MATCH DETECTOR CHECK          
***PASS
TEST 2352 ALPG ( 35) FLGJ1  INSTRUCTION MATCH DETECTOR CHECK          
***PASS
TEST 2353 ALPG ( 35) FLGL1  INSTRUCTION MATCH DETECTOR CHECK          
***PASS
TEST 2354 ALPG ( 35) FLGLI1 INSTRUCTION MATCH DETECTOR CHECK -1       
***PASS
TEST 2355 ALPG ( 35) FLGLI1 INSTRUCTION MATCH DETECTOR CHECK -2       
***PASS
TEST 2356 ALPG ( 35) STBAR &amp; FLGLI1 BRANCH CHECK (BAR BIT CHECK)      
***PASS
TEST 2357 ALPG ( 35) FLGLIZ INSTRUCTION MATCH DETECTOR CHECK -1       
***PASS
TEST 2358 ALPG ( 35) FLGLIZ INSTRUCTION MATCH DETECTOR CHECK -2       
***PASS
TEST 2359 ALPG ( 35) STBAR &amp; FLGLIZ BRANCH CHECK (BAR BIT CHECK)      
***PASS
TEST 2360 ALPG ( 36) FLGW1  INSTRUCTION &amp; INTERRUPT CHECK             
***PASS
TEST 2361 ALPG ( 36) FLGS1  INSTRUCTION &amp; INTERRUPT CHECK             
***PASS
TEST 2362 ALPG ( 36) FLGJ1  INSTRUCTION &amp; INTERRUPT CHECK             
***PASS
TEST 2363 ALPG ( 36) FLGL1  INSTRUCTION &amp; INTERRUPT CHECK             
***PASS
TEST 2364 ALPG ( 36) FLGLI1  INSTRUCTION &amp; INTERRUPT CHECK 1          
***PASS
TEST 2365 ALPG ( 36) FLGLI1  INSTRUCTION &amp; INTERRUPT CHECK 2          
***PASS
TEST 2366 ALPG ( 36) FLGLIZ  INSTRUCTION &amp; INTERRUPT CHECK 1          
***PASS
TEST 2367 ALPG ( 36) FLGLIZ  INSTRUCTION &amp; INTERRUPT CHECK 2          
***PASS
TEST 2368 ALPG ( 36) FLGLI1  INSTRUCTION &amp; FAIL STOP CHECK            
***PASS
TEST 2370 ALPG ( 37) INTERRUPT DELAY CHECK                            
***PASS
TEST 2371 ALPG ( 37) JAF INSTRUCTION CHECK                            
***PASS
TEST 2372 ALPG ( 37) FLASH MODE MATCH CHECK(36BIT)                    
***PASS
TEST 2380 ALPG ( 38) REPEAT FUNCTION CHECK 1 (RESTART)                
***PASS
TEST 2381 ALPG ( 38) REPEAT FUNCTION CHECK 2 (PASS/FAIL STATUS)       
***PASS
TEST 2382 ALPG ( 38) REPEAT FUNCTION CHECK 3 (PASS/FAIL INHIBIT)      
***PASS
TEST 2383 ALPG ( 38) REPEAT FUNCTION CHECK 4 (STACK ERROR)            
***PASS
TEST 2384 ALPG ( 38) REPEAT FUNCTION CHECK 5 (STACK ERROR)            
***PASS
TEST 2385 ALPG ( 38) REPEAT FUNCTION CHECK 6 (STOP MPAT)              
***PASS
TEST 2386 ALPG ( 38) REPEAT FUNCTION CHECK 7 (FAIL STOP REPEAT)       
***PASS
TEST 2390 ALPG ( 39) TRACE STEP FUNCTION CHECK                        
***PASS
TEST 2391 ALPG ( 39) TRACE BREAK ON PC FUNCTION CHECK                 
***PASS
TEST 2392 ALPG ( 39) TRACE BREAK ON PAT FUNCTION CHECK                
***PASS
TEST 2393 ALPG ( 39) TRACE BREAK ON SYNC FUNCTION CHECK               
***PASS
TEST 2394 ALPG ( 39) TRACE MODE STPS/STFL CHECK                       
***PASS
TEST 2395 ALPG ( 39) TRACE MODE PASS/FAIL FLAG CHECK                  
***PASS
TEST 2396 ALPG ( 39) TRACE &amp; REPEAT MODE CHECK                        
***PASS
TEST 2397 ALPG ( 39) TRACE BREAK ON PC CONTINUOUS CHECK               
***PASS
TEST 2398 ALPG ( 39) TRACE BREAK ON PAT CONTINUOUS CHECK              
***PASS
TEST 2399 ALPG ( 39) TRACE BREAK ON SYNC CONTINUOUS CHECK             
***PASS
TE</t>
  </si>
  <si>
    <t xml:space="preserve">AVEZZANO 67051 ITALY</t>
  </si>
  <si>
    <t xml:space="preserve">99380</t>
  </si>
  <si>
    <t xml:space="preserve">T5771ES</t>
  </si>
  <si>
    <t xml:space="preserve">310094079</t>
  </si>
  <si>
    <t xml:space="preserve">Automated Test Equipment for laboratory or office use</t>
  </si>
  <si>
    <t xml:space="preserve">TRUNCATED: -deinstalled and warehouse, was in working condition before removal.
-see photos and configuration for details.
*******************************************************************************
**         T5771ES SYSTEM DIAGNOSTICS        REV:3.02-2                     
 **
**         SYSTEM ID. T5771                                            **
**         START AT   2020/05/18 13:03:49                                   
 **
**                                                                          
 **
**              TEST MODE : PASS PRINT                                      
 **
**              SPEC      : 100.0                                           
 **
*******************************************************************************
TEST 163010 TH CONTROL WORD CHECK 
TEST 163010 RESULT ------------------------------------------------&gt; 
***PASS
TEST 163020 TH HGND CONNECTION CHECK 
TEST 163020 RESULT ------------------------------------------------&gt; 
***PASS
TEST 163030 TH PERFORMANCE BOARD READ CHECK 
TEST 163030 RESULT ------------------------------------------------&gt; 
***PASS
TEST 163120 TH VS/VSMASK CHECK 
TEST 163120 RESULT ------------------------------------------------&gt; 
***PASS
TEST 163130 TH PCON/PCONMASK CHECK 
TEST 163130 RESULT ------------------------------------------------&gt; 
***PASS
TEST 163220 TH SIGNAL PIN CONNECTION CHECK 
TEST 163220 RESULT ------------------------------------------------&gt; 
***PASS
TEST 163310 TH OUTPUT RELAY CHECK 
TEST 163310 RESULT ------------------------------------------------&gt; 
***PASS
TEST 163320 TH HV OUT/CONTROL RELAY CHECK 
TEST 163320 RESULT ------------------------------------------------&gt; 
***PASS
TEST 163610 TH DC LEAK CHECK 
TEST 163610 RESULT ------------------------------------------------&gt; 
***PASS
TEST 101003 DPU IFL R-ONLY REG 
TEST 101003 RESULT ------------------------------------------------&gt; 
***PASS
TEST 101008 DPU IFL W/R 
TEST 101008 RESULT ------------------------------------------------&gt; 
***PASS
TEST 101018 DPU IFL RON/ROF REG 
TEST 101018 RESULT ------------------------------------------------&gt; 
***PASS
TEST 101034 DPU RESET 
TEST 101034 RESULT ------------------------------------------------&gt; 
***PASS
TEST 101103 DPU IFA W/R 
TEST 101103 RESULT ------------------------------------------------&gt; 
***PASS
TEST 101108 DPU IFA RESET 
TEST 101108 RESULT ------------------------------------------------&gt; 
***PASS
TEST 101113 DPU IFA CAL REG 
TEST 101113 RESULT ------------------------------------------------&gt; 
***PASS
TEST 101203 DPU DC W/R 
TEST 101203 RESULT ------------------------------------------------&gt; 
***PASS
TEST 101208 DPU DC RESET 
TEST 101208 RESULT ------------------------------------------------&gt; 
***PASS
TEST 101603 DPU PPS W/R 
TEST 101603 RESULT ------------------------------------------------&gt; 
***PASS
TEST 101608 DPU PPS RESET 
TEST 101608 RESULT ------------------------------------------------&gt; 
***PASS
TEST 101703 DPU HVPPS W/R 
TEST 101703 RESULT ------------------------------------------------&gt; 
***PASS
TEST 101708 DPU HVPPS RESET 
TEST 101708 RESULT ------------------------------------------------&gt; 
***PASS
TEST 101803 DPU ADC W/R 
TEST 101803 RESULT ------------------------------------------------&gt; 
***PASS
TEST 101813 DPU ADC FUNC 
TEST 101813 RESULT ------------------------------------------------&gt; 
***PASS
TEST 102103 DPU RL MEAS 
TEST 102103 RESULT ------------------------------------------------&gt; 
***PASS
TEST 102108 DPU IFA ADC CAL 
TEST 102108 RESULT ------------------------------------------------&gt; 
***PASS
TEST 102303 DPU DC VS INIT 
TEST 102303 RESULT ------------------------------------------------&gt; 
***PASS
TEST 102308 DPU DC IM INIT 
TEST 102308 RESULT ------------------------------------------------&gt; 
***PASS
TEST 102313 DPU DC I_CLP INIT 
TEST 102313 RESULT ------------------------------------------------&gt; 
***PASS
TEST 102318 DPU DC IS INIT 
TEST 102318 RESULT ------------------------------------------------&gt; 
***PASS
TEST 102323 DPU DC VM INIT 
TEST 102323 RESULT ------------------------------------------------&gt; 
***PASS
TEST 102328 DPU DC V_CLP INIT 
TEST 102328 RESULT ------------------------------------------------&gt; 
***PASS
TEST 102703 DPU PPS VS INIT 
TEST 102703 RESULT ------------------------------------------------&gt; 
***PASS
TEST 102708 DPU PPS IM INIT 
TEST 102708 RESULT ------------------------------------------------&gt; 
***PASS
TEST 102713 DPU PPS I_CLP INIT 
TEST 102713 RESULT ------------------------------------------------&gt; 
***PASS
TEST 102723 DPU PPS VM INIT 
TEST 102723 RESULT ------------------------------------------------&gt; 
***PASS
TEST 102803 DPU HVPPS VS INIT 
TEST 102803 RESULT ------------------------------------------------&gt; 
***PASS
TEST 102808 DPU HVPPS IM INIT 
TEST 102808 RESULT ------------------------------------------------&gt; 
***PASS
TEST 102813 DPU HVPPS I_CLP INIT 
TEST 102813 RESULT ------------------------------------------------&gt; 
***PASS
TEST 102823 DPU HVPPS VM INIT 
TEST 102823 RESULT ------------------------------------------------&gt; 
***PASS
TEST 103303 DPU DC VS ACCURACY 
TEST 103303 RESULT ------------------------------------------------&gt; 
***PASS
TEST 103308 DPU DC IM ACCURACY 
TEST 103308 RESULT ------------------------------------------------&gt; 
***PASS
TEST 103313 DPU DC IC ACCURACY 
TEST 103313 RESULT ------------------------------------------------&gt; 
***PASS
TEST 103318 DPU DC IS ACCURACY 
TEST 103318 RESULT ------------------------------------------------&gt; 
***PASS
TEST 103323 DPU DC VM ACCURACY 
TEST 103323 RESULT ------------------------------------------------&gt; 
***PASS
TEST 103328 DPU DC VC ACCURACY 
TEST 103328 RESULT ------------------------------------------------&gt; 
***PASS
TEST 103703 DPU PPS VS ACCURACY 
TEST 103703 RESULT ------------------------------------------------&gt; 
***PASS
TEST 103708 DPU PPS IM ACCURACY 
TEST 103708 RESULT ------------------------------------------------&gt; 
***PASS
TEST 103713 DPU PPS IC ACCURACY 
TEST 103713 RESULT ------------------------------------------------&gt; 
***PASS
TEST 103723 DPU PPS VM ACCURACY 
TEST 103723 RESULT ------------------------------------------------&gt; 
***PASS
TEST 103803 DPU HVPPS VS ACCURACY 
TEST 103803 RESULT ------------------------------------------------&gt; 
***PASS
TEST 103808 DPU HVPPS IM ACCURACY 
TEST 103808 RESULT ------------------------------------------------&gt; 
***PASS
TEST 103813 DPU HVPPS IC ACCURACY 
TEST 103813 RESULT ------------------------------------------------&gt; 
***PASS
TEST 103823 DPU HVPPS VM ACCURACY 
TEST 103823 RESULT ------------------------------------------------&gt; 
***PASS
TEST 104313 DPU DC IM SETTLING(NO_LOAD) 
TEST 104313 RESULT ------------------------------------------------&gt; 
***PASS
TEST 104713 DPU PPS IM SETTLING(NO_LOAD) 
TEST 104713 RESULT ------------------------------------------------&gt; 
***PASS
TEST 104813 DPU HVPPS IM SETTLING(NO_LOAD) 
TEST 104813 RESULT ------------------------------------------------&gt; 
***PASS
TEST 106303 DPU DC CLP/GRD ALARM 
TEST 106303 RESULT ------------------------------------------------&gt; 
***PASS
TEST 106703 DPU PPS CLP ALARM 
TEST 106703 RESULT ------------------------------------------------&gt; 
***PASS
TEST 106708 DPU PPS GRD ALARM 
TEST 106708 RESULT ------------------------------------------------&gt; 
***PASS
TEST 106803 DPU HVPPS CLP ALARM 
TEST 106803 RESULT ------------------------------------------------&gt; 
***PASS
TEST 106808 DPU HVPPS GRD ALARM 
TEST 106808 RESULT ------------------------------------------------&gt; 
***PASS
TEST 120001 OBM Memory Size Check 
TEST 120001 RESULT ------------------------------------------------&gt; 
***PASS
TEST 120002 OBM Register Read/Write Check 
TEST 120002 RESULT ------------------------------------------------&gt; 
***PASS
TEST 120003 OBM Register Reset Check 
TEST 120003 RESULT ------------------------------------------------&gt; 
***PASS
TEST 120004 OBM DataRAM Read/Write Check 
TEST 120004 RESULT ------------------------------------------------&gt; 
***PASS
TEST 120005 OBM DataRAM Clear Check 
TEST 120005 RESULT ------------------------------------------------&gt; 
***PASS
TEST 120006 OBM Memory Normal Read/Write Check 
TEST 120006 RESULT ------------------------------------------------&gt; 
***PASS
TEST 120007 OBM Memory Read/Write By DMA Check 
TEST 120007 RESULT ------------------------------------------------&gt; 
***PASS
TEST 120008 OBM PinDefineTable Read/Write Check 
TEST 120008 RESULT ------------------------------------------------&gt; 
***PASS
TEST 120009 OBM Tester Bus Access Check 
TEST 120009 RESULT ------------------------------------------------&gt; 
***PASS
TEST 120010 OBM FIFO Access Check 
TEST 120010 RESULT ------------------------------------------------&gt; 
***PASS
TEST 120020 OBM Load/Store Instruction Check 
TEST 120020 RESULT ------------------------------------------------&gt; 
***PASS
TEST 120021 OBM Arithmetic Instruction Check 
TEST 120021 RESULT ------------------------------------------------&gt; 
***PASS
TEST 120022 OBM Logical Instruction Check 
TEST 120022 RESULT ------------------------------------------------&gt; 
***PASS
TEST 120023 OBM Branch Instruction Check 
TEST 120023 RESULT ------------------------------------------------&gt; 
***PASS
TEST 120024 OBM Return Instruction Check 
TEST 120024 RESULT ------------------------------------------------&gt; 
***PASS
TEST 120025 OBM NOP Instruction Check 
TEST 120025 RESULT ------------------------------------------------&gt; 
***PASS
TEST 120026 OBM Pause Instruction Check 
TEST 120026 RESULT ------------------------------------------------&gt; 
***PASS
TEST 120030 OBM Break Controller Check 1 
TEST 120030 RESULT ------------------------------------------------&gt; 
***PASS
TEST 120031 OBM Break Controller Check 2 
TEST 120031 RESULT ------------------------------------------------&gt; 
***PASS
TEST 120032 OBM Break Controller Check 3 
TEST 120032 RESULT ------------------------------------------------&gt; 
***PASS
TEST 120033 OBM Break Controller Check 4 
TEST 120033 RESULT ------------------------------------------------&gt; 
***PASS
TEST 120034 OBM Break Controller Check 5 
TEST 120034 RESULT ------------------------------------------------&gt; 
***PASS
TEST 120035 OBM Break Controller Check 6 
TEST 120035 RESULT ------------------------------------------------&gt; 
***PASS
TEST 120036 OBM Break Controller Check 7 
TEST 120036 RESULT ------------------------------------------------&gt; 
***PASS
TEST 120037 OBM Break Controller Check 8 
TEST 120037 RESULT ------------------------------------------------&gt; 
***PASS
TEST 120038 OBM Break Controller Check 9 
TEST 120038 RESULT ------------------------------------------------&gt; 
***PASS
TEST 120039 OBM Break Controller Check 10 
TEST 120039 RESULT ------------------------------------------------&gt; 
***PASS
TEST 120040 OBM Bus Timer check 
TEST 120040 RESULT ------------------------------------------------&gt; 
***PASS
TEST 121000 ALPG PG Register Read/Write Check 
TEST 121000 RESULT ------------------------------------------------&gt; 
***PASS
TEST 121001 ALPG PM Register Read/Write Check 
TEST 121001 RESULT ------------------------------------------------&gt; 
***PASS
TEST 121002 ALPG PDS Register Read/W Check 
TEST 121002 RESULT ------------------------------------------------&gt; 
***PASS
TEST 121003 ALPG PDS PinData Register Read/Write Check 
TEST 121003 RESULT ------------------------------------------------&gt; 
***PASS
TEST 121004 ALPG PG Register Reset Check 
TEST 121004 RESULT ------------------------------------------------&gt; 
***PASS
TEST 121005 PM Register Reset Check 
TEST 121005 RESULT ------------------------------------------------&gt; 
***PASS
TEST 121006 PDS Register Reset Check 
TEST 121006 RESULT ------------------------------------------------&gt; 
***PASS
TEST 121007 PDS Pindata Reg Reset Check 
TEST 121007 RESULT ------------------------------------------------&gt; 
***PASS
TEST 121008 ALPG WCS Normal Read/Write Check 
TEST 121008 RESULT ------------------------------------------------&gt; 
***PASS
TEST 121009 ALPG XSCRAM Normal Read/Write Check 
TEST 121009 RESULT ------------------------------------------------&gt; 
***PASS
TEST 121010 ALPG YSCRAM Normal Read/Write Check 
TEST 121010 RESULT ------------------------------------------------&gt; 
***PASS
TEST 121011 ALPG ZSCRAM Normal Read/Write Check 
TEST 121011 RESULT ------------------------------------------------&gt; 
***PASS
TEST 121012 ALPG CBM Read/Write Check 
TEST 121012 RESULT ------------------------------------------------&gt; 
***PASS
TEST 121013 ALPG DFM Read/Write Check 
TEST 121013 RESULT ------------------------------------------------&gt; 
***PASS
TEST 121014 ALPG Serializer Memory Read/Write Check 
TEST 121014 RESULT ------------------------------------------------&gt; 
***PASS
TEST 121015 ALPG WCS Read/Write By DMA Check 
TEST 121015 RESULT ------------------------------------------------&gt; 
***PASS
TEST 121016 ALPG SCRAM Read/Write By DMA Check 
TEST 121016 RESULT ------------------------------------------------&gt; 
***PASS
TEST 121020 ALPG CTRL Period Generator Check 1 
TEST 121020 RESULT ------------------------------------------------&gt; 
***PASS
TEST 121021 ALPG CTRL Period Generator Check 2 
TEST 121021 RESULT ------------------------------------------------&gt; 
***PASS
TEST 121022 ALPG CTRL Period Generator Check 3 
TEST 121022 RESULT ------------------------------------------------&gt; 
***PASS
TEST 121023 ALPG CTRL Period Generator Check 4 
TEST 121023 RESULT ------------------------------------------------&gt; 
***PASS
TEST 121024 ALPG CTRL Debug Mode Check 1 
TEST 121024 RESULT ------------------------------------------------&gt; 
***PASS
TEST 121025 ALPG CTRL Debug Mode Check 2 
TEST 121025 RESULT ------------------------------------------------&gt; 
***PASS
TEST 121100 ALPG PC STA Check 
TEST 121100 RESULT ------------------------------------------------&gt; 
***PASS
TEST 121101 ALPG PC PgStop PgReset Check 
TEST 121101 RESULT ------------------------------------------------&gt; 
***PASS
TEST 121102 ALPG PC NOP Instruction Check 
TEST 121102 RESULT ------------------------------------------------&gt; 
***PASS
TEST 121103 ALPG PC JMP Instruction Check 
TEST 121103 RESULT ------------------------------------------------&gt; 
***PASS
TEST 121104 ALPG PC JBR Instruction Check 
TEST 121104 RESULT ------------------------------------------------&gt; 
***PASS
TEST 121105 ALPG PC JSR/RTN Instruction Check 1 
TEST 121105 RESULT ------------------------------------------------&gt; 
***PASS
TEST 121106 ALPG PC JSR/RTN Instruction Check 2 
TEST 121106 RESULT ------------------------------------------------&gt; 
***PASS
TEST 121107 ALPG PC JSR/RTN Instruction Check 3 
TEST 121107 RESULT ------------------------------------------------&gt; 
***PASS
TEST 121108 ALPG PC JNI Instruction Check 1 
TEST 121108 RESULT ------------------------------------------------&gt; 
***PASS
TEST 121109 ALPG PC JNI Instruction Check 2 
TEST 121109 RESULT ------------------------------------------------&gt; 
***PASS
TEST 121110 ALPG PC JNI Instruction Check 3 
TEST 121110 RESULT ------------------------------------------------&gt; 
***PASS
TEST 121111 ALPG PC JNI Instruction Check 4 
TEST 121111 RESULT ------------------------------------------------&gt; 
***PASS
TEST 121112 ALPG PC JNI Instruction Check 5 
TEST 121112 RESULT ------------------------------------------------&gt; 
***PASS
TEST 121113 ALPG PC JNI Instruction Check 6 
TEST 121113 RESULT ------------------------------------------------&gt; 
***PASS
TEST 121114 ALPG PC JZD Instruction Check 
TEST 121114 RESULT ------------------------------------------------&gt; 
***PASS
TEST 121115 ALPG PC JAF Instruction Check 
TEST 121115 RESULT ------------------------------------------------&gt; 
***PASS
TEST 121116 ALPG PC OUT Instruction Check 1 
TEST 121116 RESULT ------------------------------------------------&gt; 
***PASS
TEST 121117 ALPG PC OUT Instruction Check 2 
TEST 121117 RESULT ------------------------------------------------&gt; 
***PASS
TEST 121118 ALPG PC WAIT Instruction Check 1 
TEST 121118 RESULT ------------------------------------------------&gt; 
***PASS
TEST 121119 ALPG PC WAIT Instruction Check 2 
TEST 121119 RESULT ------------------------------------------------&gt; 
***PASS
TEST 121120 ALPG PC STPS Instruction Check 
TEST 121120 RESULT ------------------------------------------------&gt; 
***PASS
TEST 121121 ALPG PC STFL Instruction Check 
TEST 121121 RESULT ------------------------------------------------&gt; 
***PASS
TEST 121122 ALPG PC FLGL Instruction Check 1 
TEST 121122 RESULT ------------------------------------------------&gt; 
***PASS
TEST 121123 ALPG PC FLGL Instruction Check 2 
TEST 121123 RESULT ------------------------------------------------&gt; 
***PASS
TEST 121124 ALPG PC FLGLIn Instruction Check 1 
TEST 121124 RESULT ------------------------------------------------&gt; 
***PASS
TEST 121125 ALPG PC FLGLIn Instruction Check 2 
TEST 121125 RESULT ------------------------------------------------&gt; 
***PASS
TEST 121126 ALPG PC FLGLIn Instruction Check 3 
TEST 121126 RESULT ------------------------------------------------&gt; 
***PASS
TEST 121127 ALPG PC FLGLIn Instruction Check 4 
TEST 121127 RESULT ------------------------------------------------&gt; 
***PASS
TEST 121128 ALPG PC FFLGL Instruction Check 1 
TEST 121128 RESULT ------------------------------------------------&gt; 
***PASS
TEST 121129 ALPG PC FFLGL Instruction Check 2 
TEST 121129 RESULT ------------------------------------------------&gt; 
***PASS
TEST 121130 ALPG PC FFLGL Instruction Check 3 
TEST 121130 RESULT ------------------------------------------------&gt; 
***PASS
TEST 121131 ALPG PC FFLGLIn Instruction Check 1 
TEST 121131 RESULT ------------------------------------------------&gt; 
***PASS
TEST 121132 ALPG PC FFLGLIn Instruction Check 2 
TEST 121132 RESULT ------------------------------------------------&gt; 
***PASS
TEST 121133 ALPG PC FFLGLIn Instruction Check 3 
TEST 121133 RESULT ------------------------------------------------&gt; 
***PASS
TEST 121134 ALPG PC FFLGLIn Instruction Check 4 
TEST 121134 RESULT ------------------------------------------------&gt; 
***PASS
TEST 121135 ALPG PC FFLGLIn Instruction Check 5 
TEST 121135 RESULT ------------------------------------------------&gt; 
***PASS
TEST 121136 ALPG PC FLGS Instruction Check 1 (ADC ExternalFlag) 
TEST 121136 RESULT ------------------------------------------------&gt; 
***PASS
TEST 121137 ALPG PC FLGS Instruction Check 2 (ADC InternalFlag) 
TEST 121137 RESULT ------------------------------------------------&gt; 
***PASS
TEST 121138 ALPG PC FLGS Instruction Check 3 (FCNT ExternalFlag) 
TEST 121138 RESULT ------------------------------------------------&gt; 
***PASS
TEST 121139 ALPG PC FLGS Instruction Check 4 (FCNT InternalFlag) 
TEST 121139 RESULT ------------------------------------------------&gt; 
***PASS
TEST 121140 ALPG PC FLGERR Check 1 (FLGS) 
TEST 121140 RESULT ------------------------------------------------&gt; 
***PASS
TEST 121141 ALPG PC FLGERR Check 2 (FLGL) 
TEST 121141 RESULT ------------------------------------------------&gt; 
***PASS
TEST 121142 ALPG PC FLGERR Check 3 (FFLGLIn) 
TEST 121142 RESULT ------------------------------------------------&gt; 
***PASS
TEST 121143 ALPG PC FLGERR Check 4 (FLGL Repeat Stop) 
TEST 121143 RESULT ------------------------------------------------&gt; 
***PASS
TEST 121150 ALPG CTRL Repeat Mode Check 1 
TEST 121150 RESULT ------------------------------------------------&gt; 
***PASS
TEST 121151 ALPG CTRL Repeat Mode Check 2 
TEST 121151 RESULT ------------------------------------------------&gt; 
***PASS
TEST 121152 ALPG CTRL Repeat Mode Check 3 
TEST 121152 RESULT ------------------------------------------------&gt; 
***PASS
TEST 121153 ALPG CTRL Repeat Mode Check 4 
TEST 121153 RESULT ------------------------------------------------&gt; 
***PASS
TEST 121154 ALPG CTRL Step Mode Check 1 
TEST 121154 RESULT ------------------------------------------------&gt; 
***PASS
TEST 121155 ALPG CTRL Step Mode Check 2 
TEST 121155 RESULT ------------------------------------------------&gt; 
***PASS
TEST 121156 ALPG CTRL Trace Mode Check 1 
TEST 121156 RESULT ------------------------------------------------&gt; 
***PASS
TEST 121157 ALPG CTRL Trace Mode Check 2 
TEST 121157 RESULT ------------------------------------------------&gt; 
***PASS
TEST 121158 ALPG CTRL Trace Mode Check 3,4 
TEST 121158 RESULT ------------------------------------------------&gt; 
***PASS
TEST 121159 ALPG CTRL Trace Mode Check 5 
TEST 121159 RESULT ------------------------------------------------&gt; 
***PASS
TEST 121160 ALPG CTRL Trace Mode Check 6 
TEST 121160 RESULT ------------------------------------------------&gt; 
***PASS
TEST 121161 ALPG CTRL Trace Mode Check 7 
TEST 121161 RESULT ------------------------------------------------&gt; 
***PASS
TEST 121162 ALPG CTRL Trace Mode Check 8 
TEST 121162 RESULT ------------------------------------------------&gt; 
***PASS
TEST 121163 ALPG CTRL Trace Mode Check 9 
TEST 121163 RESULT ------------------------------------------------&gt; 
***PASS
TEST 121164 ALPG CTRL Trace Mode Check 10 
TEST 121164 RESULT ------------------------------------------------&gt; 
***PASS
TEST 121165 ALPG CTRL Trace Mode Check 11 
TEST 121165 RESULT ------------------------------------------------&gt; 
***PASS
TEST 121166 ALPG CTRL Trace Mode Check 12 
TEST 121166 RESULT ------------------------------------------------&gt; 
***PASS
TEST 121167 ALPG CTRL Trace Mode Check 13 
TEST 121167 RESULT ------------------------------------------------&gt; 
***PASS
TEST 121168 ALPG CTRL Trace Mode Check 14 
TEST 121168 RESULT ------------------------------------------------&gt; 
***PASS
TEST 121169 ALPG CTRL Trace Mode Check 15 
TEST 121169 RESULT ------------------------------------------------&gt; 
***PASS
TEST 121170 ALPG CTRL Trace Mode Check 16 
TEST 121170 RESULT ------------------------------------------------&gt; 
***PASS
TEST 121171 ALPG CTRL Trace Mode Check 17 
TEST 121171 RESULT ------------------------------------------------&gt; 
***PASS
TEST 121172 ALPG CTRL Trace Mode Check 18 
TEST 121172 RESULT ------------------------------------------------&gt; 
***PASS
TEST 121173 ALPG CTRL Trace Mode Check 19 
TEST 121173 RESULT ------------------------------------------------&gt; 
***PASS
TEST 121174 ALPG CTRL Trace Mode Check 20 
TEST 121174 RESULT ------------------------------------------------&gt; 
***PASS
TEST 121175 ALPG CTRL Fail Input Check 1 (TOFL/ANDFL) 
TEST 121175 RESULT ------------------------------------------------&gt; 
***PASS
TEST 121176 ALPG CTRL Fail Input Check 2 (AFAIL) 
TEST 121176 RESULT ------------------------------------------------&gt; 
***PASS
TEST 121177 ALPG CTRL Fail Triger Output Check 
TEST 121177 RESULT ------------------------------------------------&gt; 
***PASS
TEST 121178 ALPG CTRL Fail Stop Check 1 (Fail inh) 
TEST 121178 RESULT ------------------------------------------------&gt; 
***PASS
TEST 121179 ALPG CTRL Fail Stop Check 2 (Fsel/Flash) 
TEST 121179 RESULT ------------------------------------------------&gt; 
***PASS
TEST 121180 ALPG CTRL Fail Counter Inc Check 
TEST 121180 RESULT ------------------------------------------------&gt; 
***PASS
TEST 121181 ALPG CTRL Fail Counter Clear Check 
TEST 121181 RESULT ------------------------------------------------&gt; 
***PASS
TEST 121182 ALPG CTRL Fmax Flag Select Check 1 (Para1) 
TEST 121182 RESULT ------------------------------------------------&gt; 
***PASS
TEST 121183 ALPG CTRL Fmax Flag Select Check 2 (Para2) 
TEST 121183 RESULT ------------------------------------------------&gt; 
***PASS
TEST 121184 ALPG CTRL Fmax Flag Select Check 3 (Para4) 
TEST 121184 RESULT ------------------------------------------------&gt; 
***PASS
TEST 121185 ALPG CTRL Fmax Flag Select Check 4 (Para8) 
TEST 121185 RESULT ------------------------------------------------&gt; 
***PASS
TEST 121186 ALPG CTRL Match Control Check 
TEST 121186 RESULT ------------------------------------------------&gt; 
***PASS
TEST 121201 ALPG AGEN Set Instruction Check 1 
TEST 121201 RESULT ------------------------------------------------&gt; 
***PASS
TEST 121202 ALPG AGEN Set Instruction Check 2 
TEST 121202 RESULT ------------------------------------------------&gt; 
***PASS
TEST 121203 ALPG AGEN Set Instruction Check 3 
TEST 121203 RESULT ------------------------------------------------&gt; 
***PASS
TEST 121204 ALPG AGEN XYZ Base Function Check 
TEST 121204 RESULT ------------------------------------------------&gt; 
***PASS
TEST 121205 ALPG AGEN YZ Base Carry Function Check 
TEST 121205 RESULT ------------------------------------------------&gt; 
***PASS
TEST 121206 ALPG AGEN D3/D4 Function Check 
TEST 121206 RESULT ------------------------------------------------&gt; 
***PASS
TEST 121210 ALPG AGEN XYZ Current ALU Check 1 
TEST 121210 RESULT ------------------------------------------------&gt; 
***PASS
TEST 121211 ALPG AGEN XYZ Current ALU Check 2 
TEST 121211 RESULT ------------------------------------------------&gt; 
***PASS
TEST 121212 ALPG AGEN XYZ Current ALU Check 3 
TEST 121212 RESULT ------------------------------------------------&gt; 
***PASS
TEST 121213 ALPG AGEN Y Current Carry Function Check 1 
TEST 121213 RESULT ------------------------------------------------&gt; 
***PASS
TEST 121214 ALPG AGEN Y Current Carry Function Check 2 
TEST 121214 RESULT ------------------------------------------------&gt; 
***PASS
TEST 121215 ALPG AGEN Z Current Carry Function Check 1 
TEST 121215 RESULT ------------------------------------------------&gt; 
***PASS
TEST 121216 ALPG AGEN Z Current Carry Function Check 2 
TEST 121216 RESULT ------------------------------------------------&gt; 
***PASS
TEST 121220 ALPG AGEN XYZ Base Read Check 
TEST 121220 RESULT ------------------------------------------------&gt; 
***PASS
TEST 121221 ALPG AGEN XYZ Current REG Read Check 
TEST 121221 RESULT ------------------------------------------------&gt; 
***PASS
TEST 121222 ALPG AGEN XYZ Address Select Check 
TEST 121222 RESULT ------------------------------------------------&gt; 
***PASS
TEST 121223 ALPG AGEN XYZ Base Current Select Check 
TEST 121223 RESULT ------------------------------------------------&gt; 
***PASS
TEST 121224 ALPG AGEN XYZ Address Invert Check 
TEST 121224 RESULT ------------------------------------------------&gt; 
***PASS
TEST 121225 ALPG AGEN XYZ Address Mask Check 
TEST 121225 RESULT ------------------------------------------------&gt; 
***PASS
TEST 121300 ALPG AGEN Scram Format Check 
TEST 121300 RESULT ------------------------------------------------&gt; 
***PASS
TEST 121301 ALPG AGEN Scram Enable Check 1 
TEST 121301 RESULT ------------------------------------------------&gt; 
***PASS
TEST 121302 ALPG AGEN Scram Enable Check 2 
TEST 121302 RESULT ------------------------------------------------&gt; 
***PASS
TEST 121303 ALPG DGEN Real Time Set Check 
TEST 121303 RESULT ------------------------------------------------&gt; 
***PASS
TEST 121304 ALPG DGEN TP Instruction Check 
TEST 121304 RESULT ------------------------------------------------&gt; 
***PASS
TEST 121305 ALPG DGEN DSD Instruction Check 
TEST 121305 RESULT ------------------------------------------------&gt; 
***PASS
TEST 121306 ALPG DGEN FP0/FP1 Check 
TEST 121306 RESULT ------------------------------------------------&gt; 
***PASS
TEST 121307 ALPG DGEN FP3 Function check 1 
TEST 121307 RESULT ------------------------------------------------&gt; 
***PASS
TEST 121308 ALPG DGEN FP3 Function check 2 
TEST 121308 RESULT ------------------------------------------------&gt; 
***PASS
TEST 121309 ALPG DGEN FP4 Function check 1 
TEST 121309 RESULT ------------------------------------------------&gt; 
***PASS
TEST 121310 ALPG DGEN FP4 Function check 2 
TEST 121310 RESULT ------------------------------------------------&gt; 
***PASS
TEST 121311 ALPG DGEN FP5 Function check 1 
TEST 121311 RESULT ------------------------------------------------&gt; 
***PASS
TEST 121312 ALPG DGEN FP5 Function check 2 
TEST 121312 RESULT ------------------------------------------------&gt; 
***PASS
TEST 121313 ALPG DGEN FP6 Function check 1 
TEST 121313 RESULT ------------------------------------------------&gt; 
***PASS
TEST 121314 ALPG DGEN FP6 Function check 2 
TEST 121314 RESULT ------------------------------------------------&gt; 
***PASS
TEST 121315 ALPG DGEN TP INV Check 
TEST 121315 RESULT ------------------------------------------------&gt; 
***PASS
TEST 121316 ALPG DGEN CBMA Check 
TEST 121316 RESULT ------------------------------------------------&gt; 
***PASS
TEST 121317 ALPG DGEN CBM Check 
TEST 121317 RESULT ------------------------------------------------&gt; 
***PASS
TEST 121318 ALPG DGEN CPE DRE ETC Check 
TEST 121318 RESULT ------------------------------------------------&gt; 
***PASS
TEST 121319 ALPG DGEN TP PARA Mode Check 
TEST 121319 RESULT ------------------------------------------------&gt; 
***PASS
TEST 121320 ALPG DGEN CD PARA Mode Check 
TEST 121320 RESULT ------------------------------------------------&gt; 
***PASS
TEST 121321 ALPG DGEN Serializer AP Check 1 
TEST 121321 RESULT ------------------------------------------------&gt; 
***PASS
TEST 121322 ALPG DGEN Serializer AP Check 2 
TEST 121322 RESULT ------------------------------------------------&gt; 
***PASS
TEST 121323 ALPG DGEN Serializer AP Clear Check 
TEST 121323 RESULT ------------------------------------------------&gt; 
***PASS
TEST 121324 ALPG DGEN Serializer Output Check 
TEST 121324 RESULT ------------------------------------------------&gt; 
***PASS
TEST 121325 ALPG DGEN FixData REG PARA Mode Check 
TEST 121325 RESULT ------------------------------------------------&gt; 
***PASS
TEST 121326 ALPG DGEN CDREG PARA Mode Check 
TEST 121326 RESULT ------------------------------------------------&gt; 
***PASS
TEST 121400 ALPG PM Size Sense Check 
TEST 121400 RESULT ------------------------------------------------&gt; 
***PASS
TEST 121401 ALPG PM Address Pointer Check 
TEST 121401 RESULT ------------------------------------------------&gt; 
***PASS
TEST 121402 ALPG PM Read Write Check 
TEST 121402 RESULT ------------------------------------------------&gt; 
***PASS
TEST 121403 ALPG PM Scan Mode Check 1 (SET0/1) 
TEST 121403 RESULT ------------------------------------------------&gt; 
***PASS
TEST 121404 ALPG PM Scan Mode Check 2 (DIAG1) 
TEST 121404 RESULT ------------------------------------------------&gt; 
***PASS
TEST 121405 ALPG PM Scan Mode Check 3 (DIAG2) 
TEST 121405 RESULT ------------------------------------------------&gt; 
***PASS
TEST 121406 ALPG PM Scan Start/Stop Check 
TEST 121406 RESULT ------------------------------------------------&gt; 
***PASS
TEST 121407 ALPG PM Read/Write Format Check 
TEST 121407 RESULT ------------------------------------------------&gt; 
***PASS
TEST 121408 ALPG PM Para2/4 Write Check 
TEST 121408 RESULT ------------------------------------------------&gt; 
***PASS
TEST 121409 ALPG PM Para2/4 Read Check 
TEST 121409 RESULT ------------------------------------------------&gt; 
***PASS
TEST 121410 ALPG PM Para2/4 DeviceSel Write Check 
TEST 121410 RESULT ------------------------------------------------&gt; 
***PASS
TEST 121411 ALPG PM Para2/4 DeviceSel Read Check 
TEST 121411 RESULT ------------------------------------------------&gt; 
***PASS
TEST 121412 ALPG PM Full Scan Check 
TEST 121412 RESULT ------------------------------------------------&gt; 
***PASS
TEST 121413 ALPG PM Read/Write by DMA Check 
TEST 121413 RESULT ------------------------------------------------&gt; 
***PASS
TEST 121420 ALPG PM Address Select Check 
TEST 121420 RESULT ------------------------------------------------&gt; 
***PASS
TEST 121421 ALPG PM EXP Mode Check 1 (D&lt;PM) 
TEST 121421 RESULT ------------------------------------------------&gt; 
***PASS
TEST 121422 ALPG PM Memory Block Select Check 
TEST 121422 RESULT ------------------------------------------------&gt; 
***PASS
TEST 121423 ALPG PM EXP Mode Check 2 (WPM) 
TEST 121423 RESULT ------------------------------------------------&gt; 
***PASS
TEST 121424 ALPG PM Mode Register Check 
TEST 121424 RESULT ------------------------------------------------&gt; 
***PASS
TEST 121425 ALPG PM EXP Mode Check 3 (Para WPM) 
TEST 121425 RESULT ----------------------------------------------</t>
  </si>
  <si>
    <t xml:space="preserve">109022</t>
  </si>
  <si>
    <t xml:space="preserve">V6000e</t>
  </si>
  <si>
    <t xml:space="preserve">CN49170109</t>
  </si>
  <si>
    <t xml:space="preserve">Memory Test Engineering Workstation for Office or Laboratory Use</t>
  </si>
  <si>
    <t xml:space="preserve">30,000 EUR</t>
  </si>
  <si>
    <t xml:space="preserve">-For high volume sorting of NAND devices and KGD
-Can change from Flash to DRAM
-Water cooled with reduced footprint
-Includes the main unit, and an HP xw6600 Workstation
Overview
The Verigy V6000e is a memory test engineering workstation (EWS) for a lab 
or
office environment. The system employs a single test site configuration for 
test
program development or small-lot testing. This development system is fully
compatible with the V6000 high-volume production test systems.
The configuration for both the 288 I/O channels (Office version) and 576 
I/O
channels (Lab version) relies on an internal liquid-cooling loop and air 
cooling for
heat dissipation and cooling of components in the test system cabinet, 
though the
Lab version requires a higher supply voltage.
V6000e Test System Characteristics
The test system will typically be used for test program development, device
characterization, and small-lot testing. General characteristics of the 
test system
are:
· Up to 576 I/O channels
· Configurable from 140 / 280 / 560 Mbps data rate
-The equipment in this case is the lab. version, which is configured with 
576 I/O channels
-It has an internal liquid-cooling loop
-It is set up for use with a single phase 240V power input.
-The Laboratory Version of the system is designed for Test program 
development
-CRM-1, CRM-2, and CRM-4 support
-Dual VHDM connector pairs at top of system cabinet
Chassis Detailed Configuration:
-Model:E7124A-975
-Vintage: 2008
-S/N: CN49170109
-Power Input Rating: 200-240V , 50/60 Hz, 12A
-CE Marked
-Made in USA
Boards Included:
E7124-66813 - EDC 4921 QTY 2
TSM WITH PPS32 REV 007
E7089-66500 - Power distribution board
DUAL EDGE CONNECTOR P/N: E7124-04118 REV A
LEAD TIME: 2-3 WEEKS ARO</t>
  </si>
  <si>
    <t xml:space="preserve">87651</t>
  </si>
  <si>
    <t xml:space="preserve">US48300102</t>
  </si>
  <si>
    <t xml:space="preserve">-For high volume sorting of NAND devices and KGD
-Can change from Flash to DRAM
-Water cooled with reduced footprint
-Includes the main unit, and an HP xw6600 Workstation
Overview
The Verigy V6000e is a memory test engineering workstation (EWS) for a lab 
or
office environment. The system employs a single test site configuration for 
test
program development or small-lot testing. This development system is fully
compatible with the V6000 high-volume production test systems.
The configuration for both the 288 I/O channels (Office version) and 576 
I/O
channels (Lab version) relies on an internal liquid-cooling loop and air 
cooling for
heat dissipation and cooling of components in the test system cabinet, 
though the
Lab version requires a higher supply voltage.
V6000e Test System Characteristics
The test system will typically be used for test program development, device
characterization, and small-lot testing. General characteristics of the 
test system
are:
· Up to 576 I/O channels
· Configurable from 140 / 280 / 560 Mbps data rate
-The equipment in this case is the lab. version, which is configured with 
576 I/O channels
-It has an internal liquid-cooling loop
-It is set up for use with a single phase 240V power input.
-The Laboratory Version of the system is designed for Test program 
development
-CRM-1, CRM-2, and CRM-4 support
-Dual VHDM connector pairs at top of system cabinet
Chassis Detailed Configuration:
-Model:E7124A-975
-Vintage: 2008
-S/N: US483C8300
-Power Input Rating: 200-240V , 50/60 Hz, 12A
-CE Marked
-Made in USA
Boards Included:
E7124-66813 - EDC 4921 QTY 2
TSM WITH PPS32 REV 007
E7089-66500 - Power distribution board
DUAL EDGE CONNECTOR P/N: E7124-04118 REV A
LEAD TIME: 2-3 WEEKS ARO</t>
  </si>
  <si>
    <t xml:space="preserve">99388</t>
  </si>
  <si>
    <t xml:space="preserve">V4000</t>
  </si>
  <si>
    <t xml:space="preserve">US44150276</t>
  </si>
  <si>
    <t xml:space="preserve">De-installed, warehoused.
The equipment can be inspected by appointment.
The current storage conditions of the equipment is shown in the attached 
photo.</t>
  </si>
  <si>
    <t xml:space="preserve">99389</t>
  </si>
  <si>
    <t xml:space="preserve">US44150164</t>
  </si>
  <si>
    <t xml:space="preserve">99390</t>
  </si>
  <si>
    <t xml:space="preserve">US4408006</t>
  </si>
  <si>
    <t xml:space="preserve">10544</t>
  </si>
  <si>
    <t xml:space="preserve">Agilent / Verigy / Keysight</t>
  </si>
  <si>
    <t xml:space="preserve">4261A</t>
  </si>
  <si>
    <t xml:space="preserve">2830J10531</t>
  </si>
  <si>
    <t xml:space="preserve">LCR METER</t>
  </si>
  <si>
    <t xml:space="preserve">400 EUR</t>
  </si>
  <si>
    <t xml:space="preserve">serial number 2830J10531 dimensions 47cm x 22cm x 15 cm Weight 6 kg
WAREHOUSED IN AVEZZANO 67051 iTALY
IN WORKING CONDITION</t>
  </si>
  <si>
    <t xml:space="preserve">18868</t>
  </si>
  <si>
    <t xml:space="preserve">5335A</t>
  </si>
  <si>
    <t xml:space="preserve">Universal Frequency Counter</t>
  </si>
  <si>
    <t xml:space="preserve">Electronics Test and Measurement</t>
  </si>
  <si>
    <t xml:space="preserve">The Agilent Part Number of this item is 05335-90021.
This item is in working condition, is in stock and located at our warehouse 
in Avezzano (AQ) 67051 Italy.
It includes the manual.</t>
  </si>
  <si>
    <t xml:space="preserve">Avezzano</t>
  </si>
  <si>
    <t xml:space="preserve">18869</t>
  </si>
  <si>
    <t xml:space="preserve">E4915A</t>
  </si>
  <si>
    <t xml:space="preserve">Crystal impedance LCR meter</t>
  </si>
  <si>
    <t xml:space="preserve">Agilent Part Number E4915-90030</t>
  </si>
  <si>
    <t xml:space="preserve">76605</t>
  </si>
  <si>
    <t xml:space="preserve">41501B</t>
  </si>
  <si>
    <t xml:space="preserve">SMU and Pulse Generator Expander 2 units</t>
  </si>
  <si>
    <t xml:space="preserve">The Keysight 41501B SMU and Pulse Generator Expander unit is available to 
augment the measurement capabilities of the 4155C and 4156C. The 41501B 
plugs into the rear of the 4155C/4156C, and its additional measurement 
resources are automatically recognized by the 4155C/4156C during boot-up. 
These additional resources appear in the 4155C/4156C “Channels: Channel 
Definition” page and they are treated exactly the same as the measurement 
resources of the 4155C/4156C
Config: HPSMU: 1Unit
PGU: 2Unit
 Parameter analyzer
Comments: Serial Number JP10E00262
Vintage 2001
OEM Agilent Technologies
Model 41501B
Measuring and analyzing the characteristics of Process semiconductor 
devices. SYSTEM CONFIGURATION
HPSMU: 1Unit
PGU: 2Unit
Spec. Options
HPSMU (High Power SMU) two pulse generator units (PGUs) (Option)
one high power source monitor unit (HPSMU: 10 fA/ V to 1 A/200 V)
or two MPSMUs (Option).
one ground unit (GNDU)
Voltage 0 V to 200 V
Current  1 pA to 1 A
Compliance accuracy Same as current (voltage) set accuracy.
GNDU (Ground Unit)
PGU (Pulse Generator Unit)
Output voltage 0 V  100 V
Sink current maximum 1.6 A
Output terminal/connection
Single triaxial connector,
Kelvin (remote sensing)
Modes pulse or constant
Amplitude 0 Vpp to 40 Vpp
Window -40.0 V to +40.0 V
Maximum current  200 mA (width: d 1 ms, average current d 100 mA)
100 mA
Output impedance 50  and low impedance (d 1  )
Burst count range 1 to 65535
Trigger output Level: TTL
Timing: same timing and width as PGU1 pulse output.</t>
  </si>
  <si>
    <t xml:space="preserve">avezzano, Italy</t>
  </si>
  <si>
    <t xml:space="preserve">79588</t>
  </si>
  <si>
    <t xml:space="preserve">1671G</t>
  </si>
  <si>
    <t xml:space="preserve">US40150417</t>
  </si>
  <si>
    <t xml:space="preserve">Logic Analyzer</t>
  </si>
  <si>
    <t xml:space="preserve">test</t>
  </si>
  <si>
    <t xml:space="preserve">-In Avezzano 67051 (AQ) Italy
-CE marked
-In operational condition
-see photos for details including photos of the tool passing it's boot up 
sequence.
-options: 002, 003
-installed software version is 167xG V03.02
-made in USA
-Deep memory options let you capture more data and save you from having to 
set up complex triggers. The integrated oscilloscope option lets you view 
analog and digital signals simultaneously. The integrated pattern generator 
option lets you stimulate a device under test while you capture its 
response with the logic analyzer. Features 102 channels of logic analysis 
Solid performance: 150 MHz state speed, 500 MHz timing speed, 64K standard 
acquisition memory, 256K memory with Option 001, 2M memory with Option 002 
Option 003 Oscilloscope: 2 channel, 500 MHz, 2 GSa/s, 32K memory Option 004 
Pattern Generator: 32 channel, 100M vector/sec, 256K vector deep 2 GB hard 
drive and 1.44 MB DOS floppy drive VGA resolution, color, flat-panel 
display helps you to find information quickly Navigating through the 
well-designed user interface is made simple via your choice of either mouse 
or front-panel operation Optional PC-style keyboard supported File formats 
for ASCII data and PCX/TIFF/EPS screen shots Centronics printer port, GPIB 
and RS-232 programmability LAN for remote operation via X-Windows and data 
transfers via FTP/NFS 23 predefined trigger functions with graphical 
representations and plain language descriptions for easy setup of powerful 
measurements
nstrument Type Benchtop
Max. Channels Number 102
Max. State Speed 150 MHz
Max. Timing Speed 500 MHz
Memory Depth 64/128 KB
opt.2 - 2/4 MB
Status Discontinued
Supported until Aug-2009</t>
  </si>
  <si>
    <t xml:space="preserve">79589</t>
  </si>
  <si>
    <t xml:space="preserve">-In Avezzano (AQ) 67051 Italy
-CE marked
-In working condition
-see photo for details</t>
  </si>
  <si>
    <t xml:space="preserve">87089</t>
  </si>
  <si>
    <t xml:space="preserve">Credence</t>
  </si>
  <si>
    <t xml:space="preserve">Personal Kalos I</t>
  </si>
  <si>
    <t xml:space="preserve">KPDS130-0208127</t>
  </si>
  <si>
    <t xml:space="preserve">Test system</t>
  </si>
  <si>
    <t xml:space="preserve">Test system - in excellent condition.
Includes all parts needed for operation.
Has CE mark.
Please refer to the attached photos for details.
The test has 2 boards.
Kalos s/w version installed is B1.105 Build 2227
Front Panel V2002.11.00 Release 1.10.x or greater.
NT Software Windows NT
KNET Version B.1.10.5.0
TPE Version B.1.10.5.0
Hardware
                                K48   K 96   KXW48   KXW96
Modules per system   16     8prs     32        16prs
Ch per module            48       96      48        96
Total Channels           768      768   1536     1536
Front Panel Configurations = All enabled</t>
  </si>
  <si>
    <t xml:space="preserve">78132</t>
  </si>
  <si>
    <t xml:space="preserve">Electroglas</t>
  </si>
  <si>
    <t xml:space="preserve">Horizon 4085X</t>
  </si>
  <si>
    <t xml:space="preserve">W493110074/153702</t>
  </si>
  <si>
    <t xml:space="preserve">Fully Automatic Prober with Optem microscope and an inker</t>
  </si>
  <si>
    <t xml:space="preserve">125 mm, 150 mm and 200 mm</t>
  </si>
  <si>
    <t xml:space="preserve">The Electroglas Horizon 4085X Automatic Wafer Prober System is a precision 
manufacturing
machine which moves wafers through the test process quickly, accurately, 
and safely. It is designed
to probe high-pin-count devices, performing with high accuracy in an 
enclosed clean
environment. Probing accuracy is certified to +/- 0.25 mil, required for 
probing small, densely
packed bond pads. Figure 1-1 illustrates the Horizon 4085X Wafer Prober 
System.
The Horizon 4085X is an operational Basic Unit and includes the components 
listed below.
The Basic Unit can operate alone, or it may be enhanced by adding any of 
the optional
equipment listed.
BASIC UNIT PARTS
Platen
Forcer Assembly
Z Drive Assembly
Standard Chuck
8" Ring Carrier
Power Control Module
Monitor Console, Keyboard,
and Joystick
Prober Vision Software
Material Handler Module
External Control I/O Interface
Auto Align Module
NonContact Edge Sensor
Disk Based System
Real Time Mapping
Wafer Mapping &amp; SECS
Multi-Die Probing
Ink Dot Inspection
Probe Mark Inspection
OPTIONS
Thermal (Hot) Chuck
Ring Inserts
Clean Air Management System
Standard Machine Interface
Microscope
Optical Character Reader
Backside Bar Code Reader
SN: W493110074/153702
Ce marked
Dimensions: 160/180
Weight: 1000 kg
Chuck has temperature control.
 TRANS Component Tag – Standard
Has docking hardware to fit to an
AGILENT Tech 4062 Parametric Tester E-Test (The switching matrix is 
included - see photos)
Includes an optional "Optem"  HF Video Microscope with mount allowing for 
precise mechanical positioning in x and y , OPTEM P/N 28-90-77 mounted onto 
the HP4062 switching matrix unit situated on top of the prober. Microscope 
Optem P/N 28-90-39. Power supply/ Control units qty 2 Optem P/N 29-60-02.
-Has a wafer loader for dual 5, 6 or 8 inch cassettes, and also a single 
wafer loader for manually loading of single wafers.
Location: Avezzano (AQ) 67051 Italy
The prober is also fitted with an inker, which marks bad dies during the 
inspection.
Electrical units include: System 386 PC Controller RMHM4, Display Control 
Module DCM3, Prober Control Module PCM, Vision Module PRM3.</t>
  </si>
  <si>
    <t xml:space="preserve">79592</t>
  </si>
  <si>
    <t xml:space="preserve">Minato Electronics</t>
  </si>
  <si>
    <t xml:space="preserve">1940</t>
  </si>
  <si>
    <t xml:space="preserve">1940AE0106</t>
  </si>
  <si>
    <t xml:space="preserve">EPROM Programmer with additional memory</t>
  </si>
  <si>
    <t xml:space="preserve">-In our warehouse at Avezzano (AQ) 67051 Italy
-CE marked
-In operational condition
-see photos for details
Shipping Information:
Dimensions: 500 mm x 300 mm x 400 mm weight 10 KG
BOXED DIMENSIONS:
40 CM X 60 CM X 42 CM (H) 10 KG
You can see a video of this EPROM programmer passing it's self-test on 
youtube at the following location:-
&lt;https://youtu.be/RJXJ2Vujclo&gt;
</t>
  </si>
  <si>
    <t xml:space="preserve">79593</t>
  </si>
  <si>
    <t xml:space="preserve">1940DC0677</t>
  </si>
  <si>
    <t xml:space="preserve">EPROM Programmer</t>
  </si>
  <si>
    <t xml:space="preserve">-In our warehouse at Avezzano (AQ) 67051 Italy.
-CE marked
-In operational condition
-Please refer to the video at the following location, which shows the 
system powering up:-
&lt;https://youtu.be/I10EVpvRmog&gt;
Shipping Information:
UNPACKED Dimensions: 500 mm x 300 mm x 400 mm weight 9.5 KG
Dimensions in box: 58 cm x 41 cm x 41 cm, weight 9.7 KG</t>
  </si>
  <si>
    <t xml:space="preserve">99381</t>
  </si>
  <si>
    <t xml:space="preserve">NexTest / Teradyne</t>
  </si>
  <si>
    <t xml:space="preserve">MAGNUM 1 EV</t>
  </si>
  <si>
    <t xml:space="preserve">824637</t>
  </si>
  <si>
    <t xml:space="preserve">35,000 EUR</t>
  </si>
  <si>
    <t xml:space="preserve">-deinstalled from In working condition
-See attached photo for details.
Diagnostics report:-
HSB1 SERIAL# xxxx
Loading TCal data from file: Y:\nextest\caldata\tcal_data_xxxxxx.bin
Loading VCAL Data on t_hsb1, t_pe32_1
Loading VCAL Data on t_hsb1, t_pe32_2
Loading VCAL Data on t_hsb1, t_pe32_3
Loading VCAL Data on t_hsb1, t_pe32_4
Loading VCAL Data on t_hsb1, t_dps_pmu_1
Loading VCAL Data on t_hsb1, t_dps_pmu_2
Loading VCAL Data on t_hsb1, t_dps_pmu_3
Loading VCAL Data on t_hsb1, t_dps_pmu_4
active dut = 0
The test program is loaded
TestStarted(1)...
Started: 04/29/20 09:43:30
- Site controller details -
Intel(R) Pentium(R) III CPU family      1266MHz, 509MB total physical 
memory.
Microsoft Windows XP
CSDVersion
- Revision Codes for Boards -
                                           Site 1 ( Chassis 1, Slot 1 )
  Board         Serial   PWB     PWB  PWA     PWA      LVM       DBM      
ECR1      ECR2      X     Y     D
  Name          Number   Number  Rev  Number  Rev    SDR/DDR     MBits    
MBits     MBits    bits  bits  bits
-----------------------------------------------------------------------------------------------------------
  HSBX          xxxxxx   503539  2    507487  9      2/4     (2) 72  (2)  
72  (2)   72  (2)  18*   16*   36*
  PEX_1         xxxxxxx  507466  1    507467  3
  PEX_2         xxxxxx   507466  1    507467  3
  PEX_3         xxxxxxx  507466  1    507467  3
  PEX_4         xxxxxx   507466  1    507467  3
  DP_1          xxxxxxx  504582  6    504583  15
  DP_2          xxxxxx   504582  5    504583  15
  DP_3          xxxxxx   504582  5    504583  15
  DP_4          xxxxxx   504582  4    504583  15
  IPC           xxxxxx   505306  5    505305  24    Firmware Revision : 
3.8.4
* NOTE: The ECR X, Y, D bits represent the maximum allowable configuration.
- Revision Codes for Memory Modules -
  Module               Base    PWA      PWA     LVM     DBM     ECR
  Name                 Number  Number   Rev     MVec    MBits   MBits
  -------------------------------------------------------------------
  DBM-DIMM1            505479  505939   1               36
  DBM-DIMM2            505479  505939   1               36
  ECR1-DIMM1           505479  505933   1                       36
  ECR1-DIMM2           505479  505933   1                       36
  ECR2-DIMM1           505479  505933   1                       36
  ECR2-DIMM2           505479  505933   1                       36
  LVM1-DIMM1           505479  505946   1       2
  LVM2-DIMM1           505479  505946   1       2
- Revision Codes for FPGAs -
  FPGA         SW      HW
  Name         Rev     Rev
  -------------------------
  CPUI Fpga    0x1     0x9  
  TG1 Fpga     0x1     0x18 
  TG2 Fpga     0x1     0x18 
  TG3 Fpga     0x1     0x18 
  TG4 Fpga     0x1     0x18 
  TG5 Fpga     0x1     0x18 
  TG6 Fpga     0x1     0x18 
  TG7 Fpga     0x1     0x18 
  TG8 Fpga     0x1     0x18 
  APG1 Fpga    0x1     0xf1 
  APG2 Fpga    0x1     0xb0 
  DBM1 Fpga    0x1     0xbf 
  PSLE1 Fpga   0x1     0x88 
  PSS1 Fpga    0x1     0x90 
  PSLE2 Fpga   0x1     0x88 
  PSS2 Fpga    0x1     0x90 
  PSLE3 Fpga   0x1     0x88 
  PSS3 Fpga    0x1     0x90 
  PSLE4 Fpga   0x1     0x88 
  PSS4 Fpga    0x1     0x90 
  LVM1 Fpga    0x1     0x4c 
  LVM2 Fpga    0x1     0x4b 
  ECR1 Fpga    0x1     0xc3 
  ECR2 Fpga    0x1     0xc3 
Nextest software release:  C:\nextest\h2.3.17\Bin\Ui.exe
Running on MAGNUM_X20 system# xxxxxx
Testing APG read,write registers via cpu [apg_rw_regs_tb]
  Testing Address registers and LBDATA
  Testing MAR and INTA
  Testing JAM, DMAIN, DBASE, YINDEX
  Testing Unique values
Testing APG counter RAM - short march [apg_counter_ram_short_march_tb]
Testing APG reload RAM - short march [apg_reload_ram_short_march_tb]
Testing APG XDTOPO RAM - short march [apg_xdtopo_ram_short_march_tb]
Testing APG YDTOPO RAM - short march [apg_ydtopo_ram_short_march_tb]
Testing APG uRAM - short march [apg_uram_ram_short_march_tb]
Testing APG Cycle Length RAM - short march [apg_cycle_ram_short_march_tb]
Testing APG DAC RAM - short march [apg_dac_ram_short_march_tb]
Testing APG XTOPO RAM - short march [apg_xtopo_ram_short_march_tb]
Testing APG YTOPO RAM - short march [apg_ytopo_ram_short_march_tb]
Testing APG User RAM - short march [apg_user_ram_short_march_tb]
Testing APG vRAM - short march [apg_vram_ram_short_march_tb]
    Testing VMC1 DIMM1 - Bit Independence Test
    Testing VMC1 DIMM1 - Address Independence Test
    Testing VMC2 DIMM1 - Bit Independence Test
    Testing VMC2 DIMM1 - Address Independence Test
Testing HSB 100Mhz clock frequency [hsb_clk_check_tb]
Testing APG counter functions [apg_counter_tests_tb]
    Pattern start is at 3e7
  Testing Counter loading
  Testing Counter address
  Testing Reload loading
  Testing Reload address
  Testing Reload counters from reload registers
  Testing Counter DECR
  Testing Counter INCR
  Testing Counter DECR2
Testing MAR increments, stack nesting [apg_mar_and_stack_tests_tb]
  Testing MAR increments
  Testing Stack nesting, 1st pass
  Testing Stack nesting, 2nd pass
   Stack nesting, 50nS
   Stack nesting, 20nS
Testing APG counter branching [apg_counter_branching_tb]
    Pattern start is at 523
Testing APG timer branching and accuracy [apg_timer_branching_tb]
    Pattern start is at b1
Testing APG interrupt branch logic and addressing 
[apg_interrupt_branching_tb]
    Pattern start is at 621
Testing APG address generators [apg_address_generators_tb]
    Pattern start is at 532
  Testing uDATA loads
  Testing COMP function
  Testing logic functions
  Testing add
  Testing subtract
  Testing decrement and increment
  Testing Y to X carries and borrows
  Testing X to Y carries and borrows
Testing APG data generator [apg_data_generator_tb]
    Pattern start is at 5d
  Testing uDATA loads
  Testing Count up and down with shift left, 18 bit DMAIN register
  Testing Count up and down with shift left, 18 bit DBASE register
  Testing Shift right, 18 bit DMAIN register
  Testing Shift right, 18 bit DBASE register
  Testing Rotate left, 18 bit DMAIN register
  Testing Rotate right, 18 bit DMAIN register
  Testing Rotate left, 18 bit DBASE register
  Testing Rotate right, 18 bit DBASE register
  Testing Rotate left, 36 bit DMAIN register
  Testing Rotate right, 36 bit DMAIN register
  Testing Rotate left, 36 bit DBASE register
  Testing Rotate right, 36 bit DBASE register
  Testing Shift left, 36 bit DMAIN register
  Testing Shift left, 36 bit DBASE register
  Testing Shift right, 36 bit DMAIN register
  Testing Shift right, 36 bit register
Testing APG error pipelines [apg_error_pipe_tb]
Testing APG data inversions [apg_data_inversions_tb]
    Checking bit1 functions
      Bit1 as Y Address Bits PASSED
      Bit1 as X Address Bits PASSED
    Checking bit2 functions
      Bit2 as Y Address Bits PASSED
      Bit2 as X Address Bits PASSED
    Checking bit1, bit2 logical combinations
      Bit1 AND Bit2 PASSED
      Bit1 OR  Bit2 PASSED
      Bit1 XOR Bit2 PASSED
    Check X and Y parity
        XYodd PASSED
        XYEven PASSED
        Xeven_Yodd PASSED
        Xodd_Yeven PASSED
        Xodd PASSED
        Xeven PASSED
        Yodd PASSED
        Yeven PASSED
    Check DTOPO inversions
      DTopo RAM PASSED
    Check Yindex Counter
      YIndex Counter PASSED
    Check Yindex Mask Inversions
          yindex plus Y, yindex = 0xffff
          yindex plus Y bar, yindex = 0xffff
          yindex plus Y, Y = 0xffff
          yindex plus Y bar, Y = 0x0000
      YIndex Mask Inversions PASSED
    Check XY Equality Functions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ECR X Scramble RAM - short march [ecr_xscram_short_march_tb]
Testing ECR Y Scramble RAM - short march [ecr_yscram_short_march_tb]
Testing ECR Row RAM - short march [ecr_rowram_short_march_tb]
Testing ECR Col RAM - short march [ecr_colram_short_march_tb]
Testing ECR dimm bit independence [ecr_dimm_bit_independence_tb]
Testing ECR 5N March [ecr_dimm_hw_long_march_tb]
Testing DBM DRAM - short march [dbm_dimm_short_march_tb]
Testing DBM DIMM 5N March [dbm_dimm_hw_5N_march_tb]
Testing TG Pin Scramble RAM - short march [tg_psram_short_march_tb]
Testing TG timing RAM - short march [tg_timing_ram_short_march_tb]
Testing TG SLVM RAM - short march [tg_slvm_ram_short_march_tb]
Testing TG broadcast mode [tg_broadcast_tb]
Testing TG to PE communications [tg_pe_communication_tb]
Testing PE error generation [pe_error_gen_tb]
Testing PE force drive state [pe_force_drive_state_tb]
Testing PE force drive state [pe_vz_state_tb]
Testing Pin Scramble Format RAM - short march [format_ram_short_march_tb]
Testing Pin Scramble RAM - short march [pe_psram_short_march_tb]
Testing DP ADC [adc_tb]
Testing DP PMU voltage force [pmu_vf_tb]
 Testing DP 1 PMU voltage force DACs
 Testing DP 1 PMU voltage force level accuracy
 Testing DP 2 PMU voltage force DACs
 Testing DP 2 PMU voltage force level accuracy
 Testing DP 3 PMU voltage force DACs
 Testing DP 3 PMU voltage force level accuracy
 Testing DP 4 PMU voltage force DACs
 Testing DP 4 PMU voltage force level accuracy
Testing DP PMU current force [pmu_if_tb]
 Testing DP 1 PMU current force DACs
 Testing DP 1 PMU current force level accuracy
 Testing DP 2 PMU current force DACs
 Testing DP 2 PMU current force level accuracy
 Testing DP 3 PMU current force DACs
 Testing DP 3 PMU current force level accuracy
 Testing DP 4 PMU current force DACs
 Testing DP 4 PMU current force level accuracy
Testing DPS voltage force [dps_vf_tb]
 Testing DP 1 DPSn DACs
 Testing DP 1 DPSn level accuracy
 Testing DP 1 DPSn apg level DAC select path
 Testing DP 1 DPSa DACs
 Testing DP 1 DPSa level accuracy
 Testing DP 2 DPSn DACs
 Testing DP 2 DPSn level accuracy
 Testing DP 2 DPSn apg level DAC select path
 Testing DP 2 DPSa DACs
 Testing DP 2 DPSa level accuracy
 Testing DP 3 DPSn DACs
 Testing DP 3 DPSn level accuracy
 Testing DP 3 DPSn apg level DAC select path
 Testing DP 3 DPSa DACs
 Testing DP 3 DPSa level accuracy
 Testing DP 4 DPSn DACs
 Testing DP 4 DPSn level accuracy
 Testing DP 4 DPSn apg level DAC select path
 Testing DP 4 DPSa DACs
 Testing DP 4 DPSa level accuracy
Testing DP PMU/DPS current measure [range_resistor_tb]
Testing DP PMU comparators [pmu_comp_tb]
 Testing DP 1 PMU comparator DACs
 Testing DP 1 PMU comparator accuracy
 Testing DP 2 PMU comparator DACs
 Testing DP 2 PMU comparator accuracy
 Testing DP 3 PMU comparator DACs
 Testing DP 3 PMU comparator accuracy
 Testing DP 4 PMU comparator DACs
 Testing DP 4 PMU comparator accuracy
Testing PE32 PMU leakage current [pmu_leakage_tb]
Testing PE32 VIH pin level [vih_tb]
 Testing VIH DACs
 Testing VIH level accuracy
 Testing VIH apg level DAC select path
 Testing VIH offset level accuracy
Testing PE32 VIL pin level [vil_tb]
 Testing VIL DACs
 Testing VIL level accuracy
 Testing VIL apg level DAC select path
 Testing VIL offset level accuracy
Testing PE32 VIHH pin level [vihh_tb]
 Testing VIHH DACs
 Testing VIHH level accuracy
 Testing VIHH apg level DAC select path
Testing PE32 VTT pin level [vtt_tb]
 Testing VTT DACs
 Testing VTT level accuracy
Testing PE32 VOH pin level [voh_tb]
 Testing VOH DACs
 Testing VOH level accuracy
Testing PE32 VOL pin level [vol_tb]
 Testing VOL DACs
 Testing VOL level accuracy
Testing PE32 VZ pin level [vz_tb]
 Testing VZ level accuracy
Testing PE32 PE output impedance [pe_rout_tb]
Testing DP PMU voltage clamps [pmu_vclamp_tb]
Testing DP PMU current limit [pmu_ilimit_tb]
Testing DPS switches [dps_switch_tb]
Testing DPS current share [dps_share_tb]
Testing DPS sense resistor bypass diodes [dps_diode_tb]
Testing DPS compensation capacitors [dps_cap_tb]
Testing DP DPS leakage current [dps_leakage_tb]
Testing DP PMU compensation capacitors [pmu_cap_tb]
active dut = 0
Testing DP DPS current capability [dps_imin_tb]
Testing DP HV voltage force [hv_vf_tb]
 Testing HV DACs
 Testing HV level accuracy
Testing DP HV leakage current [hv_leakage_tb]
Testing DP HV current measure [hv_imeas_tb]
Testing PE Verniers [vern_check_tb]
Testing strobe modes [pe_strobe_mode_tb]
Testing PE32 XYAddr Pin Scramble [pe_ps_xy_tb]
  Testing X Address bits
    X Address 50.0MHz Test (20 ns)
  Testing Y Address bits
    Y Address 50.0MHz Test (20 ns)
Testing PE32 Data Pin Scramble [pe_ps_data_tb]
  Testing Data bits
    Data Bits 50.0MHz Test (20 ns)
  Testing Data Strobes
    Data Strobes 20.0MHz Test (50 ns)
Testing PE32 Chip Select Pin Scramble [pe_ps_cs_tb]
  Testing Chip Selects
    Chip Selects 50.0MHz Test (20 ns)
  Testing Chip Select Strobes
    Chip Select Strobes 20.0MHz Test (50 ns)
Testing PE32 Force Pin Scramble [pe_ps_force_tb]
  Testing Drive L/H/Z
    Drive Low  50.0MHz Test (20 ns)
    Drive High 50.0MHz Test (20 ns)
    Tri-State  50.0MHz Test (20 ns)
  Testing Strobe L/H/V/M
    Strobe Low   20.0MHz Test (50 ns)
    Strobe High  20.0MHz Test (50 ns)
    Strobe Valid 20.0MHz Test (50 ns)
    Strobe Mid   20.0MHz Test (50 ns)
Testing PE32 Pin Scramble [pe_ps_lvm_tb]
  Testing Drive 0/1/X
    Drive 0 50.0MHz Test (20 ns)
    Drive 1 50.0MHz Test (20 ns)
    Drive X 50.0MHz Test (20 ns) (HiZ)
  Testing Strobe L/H/V/Z
    Strobe L 20.0MHz Test (50 ns)
    Strobe H 20.0MHz Test (50 ns)
    Strobe V 20.0MHz Test (50 ns)
    Strobe Z 20.0MHz Test (50 ns)
Testing PE32 XYAddr Pin Scramble [pe_ps_xy_ddr_tb]
  Testing X Address bits
    X Address 50.0MHz Test (20 ns)
  Testing Y Address bits
    Y Address 50.0MHz Test (20 ns)
Testing PE32 Data Pin Scramble [pe_ps_data_ddr_tb]
  Testing Data bits
    Data Bits 50.0MHz Test (20 ns)
  Testing Data Strobes
    Data Strobes 20.0MHz Test (50 ns)
Testing PE32 Chip Select Pin Scramble [pe_ps_cs_ddr_tb]
  Testing Chip Selects
    Chip Selects 50.0MHz Test (20 ns)
  Testing Chip Select Strobes
    Chip Select Strobes 20.0MHz Test (50 ns)
Testing PE32 Force Pin Scramble [pe_ps_force_ddr_tb]
  Testing Drive L/H/Z
    Drive Low  50.0MHz Test (20 ns)
    Drive High 50.0MHz Test (20 ns)
    Tri-State  50.0MHz Test (20 ns)
  Testing Strobe L/H/V/M
    Strobe Low   20.0MHz Test (50 ns)
    Strobe High  20.0MHz Test (50 ns)
    Strobe Valid 20.0MHz Test (50 ns)
    Strobe Mid   20.0MHz Test (50 ns)
Testing PE32 Pin Scramble [pe_ps_lvm_ddr_tb]
  Testing Drive 0/1/X
    Drive 0 50.0MHz Test (20 ns)
    Drive 1 50.0MHz Test (20 ns)
    Drive X 50.0MHz Test (20 ns) (HiZ)
  Testing Strobe L/H/V/Z
    Strobe L 20.0MHz Test (50 ns)
    Strobe H 20.0MHz Test (50 ns)
    Strobe V 20.0MHz Test (50 ns)
    Strobe Z 20.0MHz Test (50 ns)
Testing PE32 Timing Generators [pe_tg_format_tb]
  Testing NRZ Format 5.0MHz Test (200 ns) with Edge Strobes
  Testing NRZ Format 5.0MHz Test (200 ns) with Window Strobes
  Testing RTO Format 5.0MHz Test (200 ns) with Edge Strobes
  Testing RTO Format 5.0MHz Test (200 ns) with Window Strobes
  Testing RTZ Format 5.0MHz Test (200 ns) with Edge Strobes
  Testing RTZ Format 5.0MHz Test (200 ns) with Window Strobes
Testing PE32 Timing Generators [pe_tg_dclk_format_tb]
  Testing DCLKPOS Format 5.0MHz Test (200 ns) with Edge Strobes
  Testing DCLKPOS Format 5.0MHz Test (200 ns) with Window Strobes
  Testing DCLKNEG Format 5.0MHz Test (200 ns) with Edge Strobes
  Testing DCLKNEG Format 5.0MHz Test (200 ns) with Window Strobes
Testing PE32 Timing Generators [pe_tg_mux_mode_tb]
  Testing MUX Mode 5.0MHz Test (200 ns) with Edge Strobes
  Testing MUX Mode 5.0MHz Test (200 ns) with Window Strobes
Testing VMC FIFO Resident Loop counter branching 
[vmc_fifo_loop_branching_tb]
    Builtin Pure Logic Pattern start is at 0
    Running vmc_fifo_loop1_np_pat
    PASS: vmc_fifo_loop1_np_pat
    Running vmc_fifo_loop2_np_pat
    PASS: vmc_fifo_loop2_np_pat
    Running vmc_fifo_loop3_np_pat
    PASS: vmc_fifo_loop3_np_pat
    Running vmc_fifo_loop4_np_pat
    PASS: vmc_fifo_loop4_np_pat
    Running vmc_fifo_loop5_np_pat
    PASS: vmc_fifo_loop5_np_pat
    Running vmc_fifo_loop6_np_pat
    PASS: vmc_fifo_loop6_np_pat
Testing VMC RAM Resident Loop counter branching [vmc_ram_loop_branching_tb]
    Builtin Pure Logic Pattern start is at 0
    Running vmc_ram_loop_np_pat
    PASS: vmc_ram_loop_np_pat
Testing LVM Subroutine Branching [lvm_subroutines_tb]
Testing LVM Subroutine Branching DDR [lvm_subroutines_ddr_tb]
Testing Scan Functionality [scan_tb]
  Standard Mode SCAN Tests
  Split Mode SCAN Tests
  TG Hold SCAN Tests
Testing Scan DDR Functionality [scan_ddr_tb]
  Standard Mode SCAN Tests
  Split Mode SCAN Tests
  TG Hold SCAN Tests
Testing HSB sec. connections [apg_sec_tb].
active dut = 0
active dut = 1
Testing ECR [ecr1_tb]
Testing first 36 ECR data inputs with 18X, 0Y
 Testing ECR0 first 36 error lines
 Testing ECR1 first 36 error lines
Testing ECR [ecr2_tb]
Testing last 36 ECR data inputs with 18X, 0Y
 Testing ECR0 last 36 error lines
 Testing ECR1 last 36 error lines
Testing ECR [ecr3_tb]
Testing ECR address inputs with 18X, 3Y and full speed configuration
 Testing ECR0 addressing
  ECR0 first row
  ECR0 second row
  ECR0 third row
  ECR0 last row
  ECR0 diagonal
 Testing ECR1 addressing
  ECR1 first row
  ECR1 second row
  ECR1 third row
  ECR1 last row
  ECR1 diagonal
Testing ECR [ecr4_tb]
Testing ECR address inputs with 5X, 16Y and full speed configuration
 Testing ECR0 addressing
  ECR0 first column
  ECR0 second column
  ECR0 third column
  ECR0 last column
  ECR0 diagonal
 Testing ECR1 addressing
  ECR1 first column
  ECR1 second column
  ECR1 third column
  ECR1 last column
  ECR1 diagonal
Testing ECR [ecr5_tb]
Testing ECR clear with full speed configuration, 18X, 3Y
 Testing ECR0 clear
 Testing ECR1 clear
Testing ECR [dbm1_tb]
Testing DBM read widths with minimum speed configuration, 18X, 6Y
Testing ECR [dbm2_tb]
Testing DBM read speeds with 36 bit configuration, 18X, 3Y
Testing ECR [dbm3_tb]
Testing DBM write widths with minimum speed configuration, 18X, 6Y
Testing ECR [dbm4_tb]
Testing DBM write speeds with 36 bit configuration, 18X, 3Y
Testing ECR [dbm5_tb]
Testing DBM write to ECR capture with full speed configuration, 18X, 3Y
 Testing DBM capture to ECR0
  DBM to ECR0 first row
  DBM to ECR0 second row
  DBM to ECR0 third row
  DBM to ECR0 last row
  DBM to ECR0 diagonal
Testing ECR [ dbm6_tb ]
Testing DBM read widths with sequential configuration, 18X, 6Y
Testing CPUI in multiple sites per controller [multisite_cpui_tb]
multisite_cpui_tb PASSED.
Testing APG in multiple sites per controller [multisite_apg_tb]
multisite_apg_tb PASSED.
PE_Temperature_Display [pe_temperature_display_tb]
09:50:27   Cyc= 0.00ns   Vih=4.00v/4.00v/4.00v/4.00v   
Vil=0.00v/0.00v/0.00v/0.00v
 HSB2              temp[low/hi]            temp[low/hi]
  HSB LVM  local = 29 [  0/ 70]   remote = 32 [  0/ 70]
  HSB ECR  local = 31 [  0/ 70]   remote = 35 [  0/ 70]
 Temperatures on PEmodule1
  U14= 35.0   U22= 38.5   U18= 42.1    U4= 43.0
  U17= 33.8    U3= 41.1   U20= 41.5    U6= 41.7
  U16= 33.6    U2= 37.4   U21= 41.7    U7= 45.4
  U19= 36.4    U5= 41.3   U15= 42.8    U1= 48.7
  PE 1 thermal sensor = 43 (low limit = 81, high limit = 86)
 Temperatures on PEmodule2
  U14= 36.4   U22= 40.9   U18= 44.8    U4= 46.4
  U17= 37.0    U3= 39.5   U20= 45.6    U6= 49.1
  U16= 38.5    U2= 39.7   U21= 44.2    U7= 48.9
  U19= 37.2    U5= 39.3   U15= 43.0    U1= 47.5
  PE 2 thermal sensor = 46 (low limit = 81, high limit = 86)
 Temperatures on PEmodule3
  U14=-231.0   U22= 44.4   U18=-222.4    U4= 47.3
  U17=-220.0    U3= 41.7   U20=-219.6    U6= 49.9
  U16=-220.6    U2= 44.8   U21=-219.2    U7= 48.9
  U19=-221.2    U5= 41.1   U15=-219.0    U1= 50.7
  PE 3 thermal sensor = 45 (low limit = 81, high limit = 86)
 Temperatures on PEmodule4
  U14= 36.8   U22= 38.7   U18= 39.9    U4= 43.0
  U17= 39.1    U3= 40.3   U20= 41.1    U6= 43.8
  U16= 38.7    U2= 42.6   U21= 41.3    U7= 45.0
  U19= 36.6    U5= 39.9   U15= 43.0    U1= 44.8
  PE 4 thermal sensor = 41 (low limit = 81, high limit = 86)
SystemDiag summary [diag_summary_tb]
    Pass number : 1
    Time for this pass : 00:06:59
    Total time : 00:07:08
Final Bin: pass_bin
Done: 04/29/20 09:50:29
TestDone...bin = pass_bin,pass_bin</t>
  </si>
  <si>
    <t xml:space="preserve">99382</t>
  </si>
  <si>
    <t xml:space="preserve">MAVERICK PT II</t>
  </si>
  <si>
    <t xml:space="preserve">824376</t>
  </si>
  <si>
    <t xml:space="preserve">40,000 USD</t>
  </si>
  <si>
    <t xml:space="preserve">-Has been de-installed, and is now warehoused. The equipment was in working 
condition before removal.
-see attached photo for details
-diagnostic report:
The test program is loaded
TestStarted(1)...
Started: 05/18/20 09:30:58
                                       Site 1
  Board      Serial    PWB    PWB   PWA    PWA   LVM    DBM    Scan   ECR   
 X     Y     D
  Name       Number   Number  Rev  Number  Rev  Kbits  Mbits  Mbits  Mbits  
bits  bits  bits
---------------------------------------------------------------------------------------------
   PTI       x   500000    3  500001    7                                   
   PE1       x   501683    4  501873   10   2048                            
   PE2       x   501683    4  501873   10   2048                            
   APG       x   501682    3  501872   32   2048     36      8              
   ECR       x   500732    9  501255   16                         36    10  
  10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SCAN RAM depth is 0x100000
Testing APG Buffer Memory - short march [apg_buf_ram_short_march_tb]
    Buffer Memory depth is 0x100000 - 0x400 X, 0x400 Y
Testing APG VAR Counter RAM [apg_vector_ram_march_tb]
Testing APG vRAM - short march [apg_vram_ram_short_march_tb]
    LVM Memory depth is 0x200000
Testing APG counter functions [apg_counter_tests_tb]
    Pattern start is at c5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1fe
Testing APG timer branching and accuracy [apg_timer_branching_tb]
    Pattern start is at 34e
Testing APG interrupt branch logic and addressing 
[apg_interrupt_branching_tb]
    Pattern start is at 2f4
Testing APG address generators [apg_address_generators_tb]
    Pattern start is at 20a
    Checking uDATA loads
    Checking COMP function
    Checking logic functions
    Checking add
    Checking subtract
    Checking decrement and increment
    Checking Y to X carries and borrows
    Checking X to Y carries and borrows
Testing APG data generator [apg_data_generator_tb]
    Pattern start is at 328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0x100000 - 0x400 X, 0x400 Y
    Pattern start is at 49f
    Checking JAM and Data Register Paths
    Checking Buffer Memory Path
    Checking Buffer Memory Writes
    Checking Buffer Memory x18 Path
    Checking Buffer Memory x18 Writes
       30nS writes
Testing APG data inversions [apg_data_inversions_tb]
    Pattern start is at 374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3f5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48f
Testing APG vector address (VAR) [apg_vector_address_tb]
    Pattern start is at 494
Testing APG VAR counter functions [apg_var_counter_tests_tb]
    Counter loading
    Counter address
    VAR Counter DECR
Testing APG VAR increments, stack nesting [apg_var_and_stack_tests_tb]
   VAR increments
   Stack nesting, 1st pass
   Stack nesting, 2nd pass
   Stack nesting, 50nS
   Stack nesting, 30nS
Testing APG VAR counter branching [apg_var_counter_branching_tb]
    var/mar counter branching
Testing APG RAM read only paths [apg_ram_current_outputs_tb]
Testing PE TG count RAM [pe_tg_count_march_tb]
 Testing PE1
 Testing PE2
Testing PE TG format RAM [pe_tg_format_march_tb]
 Testing PE1
 Testing PE2
Testing PE VIHH RAM [pe_vihh_march_tb]
 Testing PE1
 Testing PE2
Testing PE Pin Scramble RAM [pe_psram_march_tb]
 Testing PE1
 Testing PE2
Testing PE LVM RAM [pe_lvm_march_tb]
 Testing PE1
 Testing PE2
Testing PE Broadcast mode [pe_broadcast_tb]
 Testing PE1
 Testing PE2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VIH offset level accuracy
Testing PE16 VIL pin level [vil_tb]
 Testing VIL DACs
 Testing VIL level accuracy
 Testing VIL apg level DAC select path
 Testing VIL offset level accuracy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DPS switches [dps_switch_tb]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 strobe modes [pe_strobe_mode_tb]
 Testing PE1
 Testing PE2
Testing PE tg formats [pe_tg_format_tb]
 Testing PE1
 Testing PE2
Testing PE tg dclk formats [pe_tg_dclk_format_tb]
 Testing PE1
 Testing PE2
Testing PE tg io formats [pe_tg_io_format_tb]
 Testing PE1
 Testing PE2
Testing PE tg counters [pe_tg_counter_tb]
 Testing PE1
 Testing PE2
Testing PE vihh maps [pe_vihh_map_tb]
 Testing PE1
 Testing PE2
Testing PE pin scramble [pe_ps_ad_tb]
 Testing PE1
 Testing PE2
Testing PE pin scramble [pe_ps_cs_tb]
 Testing PE1 active low
 Testing PE2 active low
 Testing PE1 active high
 Testing PE2 active high
Testing PE pin scramble [pe_ps_lvm_tb]
 Testing PE1
 Testing PE2
Testing PE pin scramble [pe_ps_scan_tb]
 Testing PE1
 Testing PE2
Testing PE mux mode [pe_mux_mode_tb]
 Testing PE1
 Testing PE2
Testing PE first error counter [pe_first_error_tb]
 Counter start test, tgmode 0
  Testing PE1
  Testing PE2
 Counter start test, tgmode 1
  Testing PE1
  Testing PE2
 Counter bit test, tgmode 0
  Testing PE1
  Testing PE2
 Counter bit test, tgmode 1
  Testing PE1
  Testing PE2
Testing PE error [pe_error_flag_tb]
 Testing PE1
 Testing PE2
Testing PE abort [pe_abort_tb]
 Testing PE1
 Testing PE2
Testing PE VAR Path (pe_var_path_tb)
 Testing PE1
 Testing PE2
Testing PE Real Time Error Catch Counter [pe_rtec_counter_tb]
  Testing PE1
  Testing PE2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0x100000
Testing ECR Scanning of Row Catch RAM [ecr_row_scan_tb]
Testing ECR Scanning of Column Catch RAM [ecr_col_scan_tb]
Testing ECR Scanning of Main Catch RAM [ecr_main_scan_tb]
    Main RAM depth is 0x100000
      Scanning X and Y
      Varying data widths
         x32, 0xa X, 0xa Y
         x16, 0xb X, 0xa Y
         x8, 0xc X, 0xa Y
         x4, 0xd X, 0xa Y
         x2, 0xe X, 0xa Y
         x1, 0xf X, 0xa Y
      Scanning X only
      Scanning Y only
Testing ECR Error Catching [ecr_error_catching_tb]
    Data Crosspoint
       1st pin list, 0x20 pins
       Varying data widths
    Address Crosspoint
Testing ECR Logic Error Catching [ecr_logic_error_catch_tb]
    First Vectors
    Last Vectors
    Before Error
    After Error
    Only Errors
    Center Error
Testing ECR DDR Capture [ecr_ddr_capture_tb]
    DDR Capture
SystemDiag summary [diag_summary_tb]
    Pass number : 1
    Time for this pass : 00:01:31
    Total time : 00:01:33
Final Bin: pass_bin
Done: 05/18/20 09:32:29
TestDone...bin = pass_bin
 </t>
  </si>
  <si>
    <t xml:space="preserve">99383</t>
  </si>
  <si>
    <t xml:space="preserve">824368</t>
  </si>
  <si>
    <t xml:space="preserve">-deinstalled from IN WORKING CONDITION
-SEE ATTACHED PHOTO FOR DETAILS
-Diagnostic report:-
The test program is loaded
TestStarted(1)...
Started: 05/18/20 14:51:25
                                       Site 1
  Board      Serial    PWB    PWB   PWA    PWA   LVM    DBM    Scan   ECR   
 X     Y     D
  Name       Number   Number  Rev  Number  Rev  Kbits  Mbits  Mbits  Mbits  
bits  bits  bits
---------------------------------------------------------------------------------------------
   PTI       x   500000    3  500001    7                                   
   PE1       x   501683    3  501873    9      0                            
   PE2       x   501863    3  501873    9      0                            
   PE3       x   501683    4  501873   10      0                            
   APG       x   501682    3  501872   36      0     36      0              
   ECR       x   500732    9  501255   17                         36    10  
  10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No SCAN RAM present - skipping test.  1, 1
Testing APG Buffer Memory - short march [apg_buf_ram_short_march_tb]
    Buffer Memory depth is 0x100000 - 0x400 X, 0x400 Y
Testing APG VAR Counter RAM [apg_vector_ram_march_tb]
Testing APG vRAM - short march [apg_vram_ram_short_march_tb]
    No LVM Memory present - skipping test.  0x0
Testing APG counter functions [apg_counter_tests_tb]
    Pattern start is at c5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1fe
Testing APG timer branching and accuracy [apg_timer_branching_tb]
    Pattern start is at 34e
Testing APG interrupt branch logic and addressing 
[apg_interrupt_branching_tb]
    Pattern start is at 2f4
Testing APG address generators [apg_address_generators_tb]
    Pattern start is at 20a
    Checking uDATA loads
    Checking COMP function
    Checking logic functions
    Checking add
    Checking subtract
    Checking decrement and increment
    Checking Y to X carries and borrows
    Checking X to Y carries and borrows
Testing APG data generator [apg_data_generator_tb]
    Pattern start is at 328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0x100000 - 0x400 X, 0x400 Y
    Pattern start is at 49f
    Checking JAM and Data Register Paths
    Checking Buffer Memory Path
    Checking Buffer Memory Writes
    Checking Buffer Memory x18 Path
    Checking Buffer Memory x18 Writes
       30nS writes
Testing APG data inversions [apg_data_inversions_tb]
    Pattern start is at 374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3f5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48f
Testing APG vector address (VAR) [apg_vector_address_tb]
    Pattern start is at 494
Testing APG VAR counter functions [apg_var_counter_tests_tb]
    No LVM Memory present
Testing APG VAR increments, stack nesting [apg_var_and_stack_tests_tb]
    No LVM Memory present
Testing APG VAR counter branching [apg_var_counter_branching_tb]
    No LVM Memory present
Testing APG RAM read only paths [apg_ram_current_outputs_tb]
Testing PE TG count RAM [pe_tg_count_march_tb]
 Testing PE1
 Testing PE2
 Testing PE3
Testing PE TG format RAM [pe_tg_format_march_tb]
 Testing PE1
 Testing PE2
 Testing PE3
Testing PE VIHH RAM [pe_vihh_march_tb]
 Testing PE1
 Testing PE2
 Testing PE3
Testing PE Pin Scramble RAM [pe_psram_march_tb]
 Testing PE1
 Testing PE2
 Testing PE3
Testing PE LVM RAM [pe_lvm_march_tb]
    No PE LVM Memory present - skipping test.
Testing PE Broadcast mode [pe_broadcast_tb]
 Testing PE1
 Testing PE2
 Testing PE3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3 PMU current force DACs
 Testing PE16 3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3 PMU voltage force DACs
 Testing PE16 3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3 DPSn DACs
 Testing PE16 3 DPSn level accuracy
 Testing PE16 3 DPSa DACs
 Testing PE16 3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3 PMU comparator DACs
 Testing PE16 3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VIH offset level accuracy
Testing PE16 VIL pin level [vil_tb]
 Testing VIL DACs
 Testing VIL level accuracy
 Testing VIL apg level DAC select path
 Testing VIL offset level accuracy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DPS switches [dps_switch_tb]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PE3
Testing PE strobe modes [pe_strobe_mode_tb]
 Testing PE1
 Testing PE2
 Testing PE3
Testing PE tg formats [pe_tg_format_tb]
 Testing PE1
 Testing PE2
 Testing PE3
Testing PE tg dclk formats [pe_tg_dclk_format_tb]
 Testing PE1
 Testing PE2
 Testing PE3
Testing PE tg io formats [pe_tg_io_format_tb]
 Testing PE1
 Testing PE2
 Testing PE3
Testing PE tg counters [pe_tg_counter_tb]
 Testing PE1
 Testing PE2
 Testing PE3
Testing PE vihh maps [pe_vihh_map_tb]
 Testing PE1
 Testing PE2
 Testing PE3
Testing PE pin scramble [pe_ps_ad_tb]
 Testing PE1
 Testing PE2
 Testing PE3
Testing PE pin scramble [pe_ps_cs_tb]
 Testing PE1 active low
 Testing PE2 active low
 Testing PE3 active low
 Testing PE1 active high
 Testing PE2 active high
 Testing PE3 active high
Testing PE pin scramble [pe_ps_lvm_tb]
Testing PE pin scramble [pe_ps_scan_tb]
Testing PE mux mode [pe_mux_mode_tb]
 Testing PE1
 Testing PE2
 Testing PE3
Testing PE first error counter [pe_first_error_tb]
 Counter start test, tgmode 0
  Testing PE1
  Testing PE2
  Testing PE3
 Counter start test, tgmode 1
  Testing PE1
  Testing PE2
  Testing PE3
 Counter bit test, tgmode 0
  Testing PE1
  Testing PE2
  Testing PE3
 Counter bit test, tgmode 1
  Testing PE1
  Testing PE2
  Testing PE3
Testing PE error [pe_error_flag_tb]
 Testing PE1
 Testing PE2
 Testing PE3
Testing PE abort [pe_abort_tb]
 Testing PE1
 Testing PE2
 Testing PE3
Testing PE VAR Path (pe_var_path_tb)
 Testing PE1
  PE1 NO LVM Present.  Skipping test.
 Testing PE2
  PE2 NO LVM Present.  Skipping test.
 Testing PE3
  PE3 NO LVM Present.  Skipping test.
Testing PE Real Time Error Catch Counter [pe_rtec_counter_tb]
  Testing PE1
  Testing PE2
  Testing PE3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0x100000
Testing ECR Scanning of Row Catch RAM [ecr_row_scan_tb]
Testing ECR Scanning of Column Catch RAM [ecr_col_scan_tb]
Testing ECR Scanning of Main Catch RAM [ecr_main_scan_tb]
    Main RAM depth is 0x100000
      Scanning X and Y
      Varying data widths
         x32, 0xa X, 0xa Y
         x16, 0xb X, 0xa Y
         x8, 0xc X, 0xa Y
         x4, 0xd X, 0xa Y
         x2, 0xe X, 0xa Y
         x1, 0xf X, 0xa Y
      Scanning X only
      Scanning Y only
Testing ECR Error Catching [ecr_error_catching_tb]
    Data Crosspoint
       1st pin list, 0x24 pins
       2nd pin list, 0x14 pins
       Varying data widths
    Address Crosspoint
Testing ECR Logic Error Catching [ecr_logic_error_catch_tb]
    First Vectors
    Last Vectors
    Before Error
    After Error
    Only Errors
    Center Error
Testing ECR DDR Capture [ecr_ddr_capture_tb]
    DDR Capture
SystemDiag summary [diag_summary_tb]
    Pass number : 1
    Time for this pass : 00:02:08
    Total time : 00:02:10
Final Bin: pass_bin
Done: 05/18/20 14:53:33
TestDone...bin = pass_bin
</t>
  </si>
  <si>
    <t xml:space="preserve">99384</t>
  </si>
  <si>
    <t xml:space="preserve">824372</t>
  </si>
  <si>
    <t xml:space="preserve">SOLD</t>
  </si>
  <si>
    <t xml:space="preserve">-Deinstalled and warehoused from in working condition
-see attached photo for details
-Diagnostic report:-
The test program is loaded
TestStarted(1)...
Started: 05/18/20 08:34:47
                                       Site 1
  Board      Serial    PWB    PWB   PWA    PWA   LVM    DBM    Scan   ECR   
 X     Y     D
  Name       Number   Number  Rev  Number  Rev  Kbits  Mbits  Mbits  Mbits  
bits  bits  bits
---------------------------------------------------------------------------------------------
   PTI       X   500000    3  500001    7                                   
   PE1       X   501683    4  501873   10      0                            
   PE2       X   501683    4  501873   10      0                            
   PE3       X   501683    4  501873   10      0                            
   APG       X   501682    3  501872   36      0    288      8              
   ECR       X   500732    9  509313   25                        288    12  
  11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SCAN RAM depth is 0x100000
Testing APG Buffer Memory - short march [apg_buf_ram_short_march_tb]
    Buffer Memory depth is 0x800000 - 0x1000 X, 0x800 Y
Testing APG VAR Counter RAM [apg_vector_ram_march_tb]
Testing APG vRAM - short march [apg_vram_ram_short_march_tb]
    No LVM Memory present - skipping test.  0x0
Testing APG counter functions [apg_counter_tests_tb]
    Pattern start is at c5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1fe
Testing APG timer branching and accuracy [apg_timer_branching_tb]
    Pattern start is at 34e
Testing APG interrupt branch logic and addressing 
[apg_interrupt_branching_tb]
    Pattern start is at 2f4
Testing APG address generators [apg_address_generators_tb]
    Pattern start is at 20a
    Checking uDATA loads
    Checking COMP function
    Checking logic functions
    Checking add
    Checking subtract
    Checking decrement and increment
    Checking Y to X carries and borrows
    Checking X to Y carries and borrows
Testing APG data generator [apg_data_generator_tb]
    Pattern start is at 328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0x800000 - 0x1000 X, 0x800 Y
    Pattern start is at 49f
    Checking JAM and Data Register Paths
    Checking Buffer Memory Path
    Checking Buffer Memory Writes
    Checking Buffer Memory x18 Path
    Checking Buffer Memory x18 Writes
       30nS writes
Testing APG data inversions [apg_data_inversions_tb]
    Pattern start is at 374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3f5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48f
Testing APG vector address (VAR) [apg_vector_address_tb]
    Pattern start is at 494
Testing APG VAR counter functions [apg_var_counter_tests_tb]
    No LVM Memory present
Testing APG VAR increments, stack nesting [apg_var_and_stack_tests_tb]
    No LVM Memory present
Testing APG VAR counter branching [apg_var_counter_branching_tb]
    No LVM Memory present
Testing APG RAM read only paths [apg_ram_current_outputs_tb]
Testing PE TG count RAM [pe_tg_count_march_tb]
 Testing PE1
 Testing PE2
 Testing PE3
Testing PE TG format RAM [pe_tg_format_march_tb]
 Testing PE1
 Testing PE2
 Testing PE3
Testing PE VIHH RAM [pe_vihh_march_tb]
 Testing PE1
 Testing PE2
 Testing PE3
Testing PE Pin Scramble RAM [pe_psram_march_tb]
 Testing PE1
 Testing PE2
 Testing PE3
Testing PE LVM RAM [pe_lvm_march_tb]
    No PE LVM Memory present - skipping test.
Testing PE Broadcast mode [pe_broadcast_tb]
 Testing PE1
 Testing PE2
 Testing PE3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3 PMU current force DACs
 Testing PE16 3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3 PMU voltage force DACs
 Testing PE16 3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3 DPSn DACs
 Testing PE16 3 DPSn level accuracy
 Testing PE16 3 DPSa DACs
 Testing PE16 3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3 PMU comparator DACs
 Testing PE16 3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VIH offset level accuracy
Testing PE16 VIL pin level [vil_tb]
 Testing VIL DACs
 Testing VIL level accuracy
 Testing VIL apg level DAC select path
 Testing VIL offset level accuracy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DPS switches [dps_switch_tb]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PE3
Testing PE strobe modes [pe_strobe_mode_tb]
 Testing PE1
 Testing PE2
 Testing PE3
Testing PE tg formats [pe_tg_format_tb]
 Testing PE1
 Testing PE2
 Testing PE3
Testing PE tg dclk formats [pe_tg_dclk_format_tb]
 Testing PE1
 Testing PE2
 Testing PE3
Testing PE tg io formats [pe_tg_io_format_tb]
 Testing PE1
 Testing PE2
 Testing PE3
Testing PE tg counters [pe_tg_counter_tb]
 Testing PE1
 Testing PE2
 Testing PE3
Testing PE vihh maps [pe_vihh_map_tb]
 Testing PE1
 Testing PE2
 Testing PE3
Testing PE pin scramble [pe_ps_ad_tb]
 Testing PE1
 Testing PE2
 Testing PE3
Testing PE pin scramble [pe_ps_cs_tb]
 Testing PE1 active low
 Testing PE2 active low
 Testing PE3 active low
 Testing PE1 active high
 Testing PE2 active high
 Testing PE3 active high
Testing PE pin scramble [pe_ps_lvm_tb]
 Testing PE1
 Testing PE2
 Testing PE3
Testing PE pin scramble [pe_ps_scan_tb]
 Testing PE mux mode [pe_mux_mode_tb]
 Testing PE1
 Testing PE2
 Testing PE3
Testing PE first error counter [pe_first_error_tb]
 Counter start test, tgmode 0
  Testing PE1
  Testing PE2
  Testing PE3
 Counter start test, tgmode 1
  Testing PE1
  Testing PE2
  Testing PE3
 Counter bit test, tgmode 0
  Testing PE1
  Testing PE2
  Testing PE3
 Counter bit test, tgmode 1
  Testing PE1
  Testing PE2
  Testing PE3
Testing PE error [pe_error_flag_tb]
 Testing PE1
 Testing PE2
 Testing PE3
Testing PE abort [pe_abort_tb]
 Testing PE1
 Testing PE2
 Testing PE3
Testing PE VAR Path (pe_var_path_tb)
 Testing PE1
  PE1 NO LVM Present.  Skipping test.
 Testing PE2
  PE2 NO LVM Present.  Skipping test.
 Testing PE3
  PE3 NO LVM Present.  Skipping test.
Testing PE Real Time Error Catch Counter [pe_rtec_counter_tb]
  Testing PE1
  Testing PE2
  Testing PE3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0x800000
Testing ECR Scanning of Row Catch RAM [ecr_row_scan_tb]
Testing ECR Scanning of Column Catch RAM [ecr_col_scan_tb]
Testing ECR Scanning of Main Catch RAM [ecr_main_scan_tb]
    Main RAM depth is 0x800000
      Scanning X and Y
      Varying data widths
         x32, 0xc X, 0xb Y
         x16, 0xd X, 0xb Y
         x8, 0xe X, 0xb Y
         x4, 0xf X, 0xb Y
         x2, 0xf X, 0xc Y
         x1, 0xf X, 0xd Y
      Scanning X only
      Scanning Y only
Testing ECR Error Catching [ecr_error_catching_tb]
    Data Crosspoint
       1st pin list, 0x24 pins
       2nd pin list, 0x14 pins
       Varying data widths
    Address Crosspoint
Testing ECR Logic Error Catching [ecr_logic_error_catch_tb]
    First Vectors
    Last Vectors
    Before Error
    After Error
    Only Errors
    Center Error
Testing ECR DDR Capture [ecr_ddr_capture_tb]
    DDR Capture
SystemDiag summary [diag_summary_tb]
    Pass number : 1
    Time for this pass : 00:02:22
    Total time : 00:02:24
Final Bin: pass_bin
Done: 05/18/20 08:37:11
TestDone...bin = pass_bin</t>
  </si>
  <si>
    <t xml:space="preserve">99385</t>
  </si>
  <si>
    <t xml:space="preserve">824375</t>
  </si>
  <si>
    <t xml:space="preserve">UNDER OFFER</t>
  </si>
  <si>
    <t xml:space="preserve">-deinstalled from in working condition
-see photo for details
-diagnostic report:-
The test program is loaded
TestStarted(1)...
Started: 05/18/20 10:06:59
                                       Site 1
  Board      Serial    PWB    PWB   PWA    PWA   LVM    DBM    Scan   ECR   
 X     Y     D
  Name       Number   Number  Rev  Number  Rev  Kbits  Mbits  Mbits  Mbits  
bits  bits  bits
---------------------------------------------------------------------------------------------
   PTI       x   500000    3  500001    7                                   
   PE1       x   501683    4  501873   10      0                            
   PE2       x   501683    4  501873   10      0                            
   PE3       x   501683    4  501873   10      0                            
   PE4       x   501683    3  501873    9      0                            
   APG       x   501682    3  501872   32      0    288      8              
   ECR       x   500732    9  509313   25                        288    12  
  11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SCAN RAM depth is 0x100000
Testing APG Buffer Memory - short march [apg_buf_ram_short_march_tb]
    Buffer Memory depth is 0x800000 - 0x1000 X, 0x800 Y
Testing APG VAR Counter RAM [apg_vector_ram_march_tb]
Testing APG vRAM - short march [apg_vram_ram_short_march_tb]
    No LVM Memory present - skipping test.  0x0
Testing APG counter functions [apg_counter_tests_tb]
    Pattern start is at c5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1fe
Testing APG timer branching and accuracy [apg_timer_branching_tb]
    Pattern start is at 34e
Testing APG interrupt branch logic and addressing 
[apg_interrupt_branching_tb]
    Pattern start is at 2f4
Testing APG address generators [apg_address_generators_tb]
    Pattern start is at 20a
    Checking uDATA loads
    Checking COMP function
    Checking logic functions
    Checking add
    Checking subtract
    Checking decrement and increment
    Checking Y to X carries and borrows
    Checking X to Y carries and borrows
Testing APG data generator [apg_data_generator_tb]
    Pattern start is at 328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0x800000 - 0x1000 X, 0x800 Y
    Pattern start is at 49f
    Checking JAM and Data Register Paths
    Checking Buffer Memory Path
    Checking Buffer Memory Writes
    Checking Buffer Memory x18 Path
    Checking Buffer Memory x18 Writes
       30nS writes
Testing APG data inversions [apg_data_inversions_tb]
    Pattern start is at 374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3f5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48f
Testing APG vector address (VAR) [apg_vector_address_tb]
    Pattern start is at 494
Testing APG VAR counter functions [apg_var_counter_tests_tb]
    No LVM Memory present
Testing APG VAR increments, stack nesting [apg_var_and_stack_tests_tb]
    No LVM Memory present
Testing APG VAR counter branching [apg_var_counter_branching_tb]
    No LVM Memory present
Testing APG RAM read only paths [apg_ram_current_outputs_tb]
Testing PE TG count RAM [pe_tg_count_march_tb]
 Testing PE1
 Testing PE2
 Testing PE3
 Testing PE4
Testing PE TG format RAM [pe_tg_format_march_tb]
 Testing PE1
 Testing PE2
 Testing PE3
 Testing PE4
Testing PE VIHH RAM [pe_vihh_march_tb]
 Testing PE1
 Testing PE2
 Testing PE3
 Testing PE4
Testing PE Pin Scramble RAM [pe_psram_march_tb]
 Testing PE1
 Testing PE2
 Testing PE3
 Testing PE4
Testing PE LVM RAM [pe_lvm_march_tb]
    No PE LVM Memory present - skipping test.
Testing PE Broadcast mode [pe_broadcast_tb]
 Testing PE1
 Testing PE2
 Testing PE3
 Testing PE4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3 PMU current force DACs
 Testing PE16 3 PMU current force level accuracy
 Testing PE16 4 PMU current force DACs
 Testing PE16 4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3 PMU voltage force DACs
 Testing PE16 3 PMU voltage force level accuracy
 Testing PE16 4 PMU voltage force DACs
 Testing PE16 4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3 DPSn DACs
 Testing PE16 3 DPSn level accuracy
 Testing PE16 3 DPSa DACs
 Testing PE16 3 DPSa level accuracy
 Testing PE16 4 DPSn DACs
 Testing PE16 4 DPSn level accuracy
 Testing PE16 4 DPSa DACs
 Testing PE16 4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3 PMU comparator DACs
 Testing PE16 3 PMU comparator accuracy
 Testing PE16 4 PMU comparator DACs
 Testing PE16 4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VIH offset level accuracy
Testing PE16 VIL pin level [vil_tb]
 Testing VIL DACs
 Testing VIL level accuracy
 Testing VIL apg level DAC select path
 Testing VIL offset level accuracy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DPS switches [dps_switch_tb]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PE3
 Testing PE4
Testing PE strobe modes [pe_strobe_mode_tb]
 Testing PE1
 Testing PE2
 Testing PE3
 Testing PE4
Testing PE tg formats [pe_tg_format_tb]
 Testing PE1
 Testing PE2
 Testing PE3
 Testing PE4
Testing PE tg dclk formats [pe_tg_dclk_format_tb]
 Testing PE1
 Testing PE2
 Testing PE3
 Testing PE4
Testing PE tg io formats [pe_tg_io_format_tb]
 Testing PE1
 Testing PE2
 Testing PE3
 Testing PE4
Testing PE tg counters [pe_tg_counter_tb]
 Testing PE1
 Testing PE2
 Testing PE3
 Testing PE4
Testing PE vihh maps [pe_vihh_map_tb]
 Testing PE1
 Testing PE2
 Testing PE3
 Testing PE4
Testing PE pin scramble [pe_ps_ad_tb]
 Testing PE1
 Testing PE2
 Testing PE3
 Testing PE4
Testing PE pin scramble [pe_ps_cs_tb]
 Testing PE1 active low
 Testing PE2 active low
 Testing PE3 active low
 Testing PE4 active low
 Testing PE1 active high
 Testing PE2 active high
 Testing PE3 active high
 Testing PE4 active high
Testing PE pin scramble [pe_ps_lvm_tb]
Testing PE pin scramble [pe_ps_scan_tb]
 Testing PE1
 Testing PE2
 Testing PE3
 Testing PE4
Testing PE mux mode [pe_mux_mode_tb]
 Testing PE1
 Testing PE2
 Testing PE3
 Testing PE4
Testing PE first error counter [pe_first_error_tb]
 Counter start test, tgmode 0
  Testing PE1
  Testing PE2
  Testing PE3
  Testing PE4
 Counter start test, tgmode 1
  Testing PE1
  Testing PE2
  Testing PE3
  Testing PE4
 Counter bit test, tgmode 0
  Testing PE1
  Testing PE2
  Testing PE3
  Testing PE4
 Counter bit test, tgmode 1
  Testing PE1
  Testing PE2
  Testing PE3
  Testing PE4
Testing PE error [pe_error_flag_tb]
 Testing PE1
 Testing PE2
 Testing PE3
 Testing PE4
Testing PE abort [pe_abort_tb]
 Testing PE1
 Testing PE2
 Testing PE3
 Testing PE4
Testing PE VAR Path (pe_var_path_tb)
 Testing PE1
  PE1 NO LVM Present.  Skipping test.
 Testing PE2
  PE2 NO LVM Present.  Skipping test.
 Testing PE3
  PE3 NO LVM Present.  Skipping test.
 Testing PE4
  PE4 NO LVM Present.  Skipping test.
Testing PE Real Time Error Catch Counter [pe_rtec_counter_tb]
  Testing PE1
  Testing PE2
  Testing PE3
  Testing PE4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0x800000
Testing ECR Scanning of Row Catch RAM [ecr_row_scan_tb]
Testing ECR Scanning of Column Catch RAM [ecr_col_scan_tb]
Testing ECR Scanning of Main Catch RAM [ecr_main_scan_tb]
    Main RAM depth is 0x800000
      Scanning X and Y
      Varying data widths
         x32, 0xc X, 0xb Y
         x16, 0xd X, 0xb Y
         x8, 0xe X, 0xb Y
         x4, 0xf X, 0xb Y
         x2, 0xf X, 0xc Y
         x1, 0xf X, 0xd Y
      Scanning X only
      Scanning Y only
Testing ECR Error Catching [ecr_error_catching_tb]
    Data Crosspoint
       1st pin list, 0x24 pins
       2nd pin list, 0x24 pins
       Varying data widths
    Address Crosspoint
Testing ECR Logic Error Catching [ecr_logic_error_catch_tb]
    First Vectors
    Last Vectors
    Before Error
    After Error
    Only Errors
    Center Error
Testing ECR DDR Capture [ecr_ddr_capture_tb]
    DDR Capture
SystemDiag summary [diag_summary_tb]
    Pass number : 1
    Time for this pass : 00:03:07
    Total time : 00:03:08
Final Bin: pass_bin
Done: 05/18/20 10:10:06
TestDone...bin = pass_bin
</t>
  </si>
  <si>
    <t xml:space="preserve">99386</t>
  </si>
  <si>
    <t xml:space="preserve">MAVERICK PT I</t>
  </si>
  <si>
    <t xml:space="preserve">819088</t>
  </si>
  <si>
    <t xml:space="preserve">-deinstalled from in working condition
-see attached photos for details
-Diagnostic report:-
The test program is loaded
TestStarted(1)...
Started: 04/29/20 07:49:26
                                       Site 1
  Board      Serial    PWB    PWB   PWA    PWA   LVM    DBM    Scan   ECR   
 X     Y     D
  Name       Number   Number  Rev  Number  Rev  Kbits  Mbits  Mbits  Mbits  
bits  bits  bits
---------------------------------------------------------------------------------------------
   PTI       x   500000    3  500001    7                                   
   PE1       x   500744    8  501200   14   1024                            
   PE2       x   500744    8  501200   14   1024                            
   PE3       x   500744    6  501200   14   1024                            
   APG       x   500415    3  500414   17      0     72      0              
   ECR       x   500732    9  501255   17                        144    11  
  11    36  
Nextest software release:  C:\nextest\v2.13.16-LITE\Bin\Ui.exe
Testing APG read,write registers via cpu [apg_rw_regs_tb]
       Address registers and LBDATA
       MAR and INTA
       JAM, DATA, INDEX, VAR and SCAN PTR
       Unique values
Testing APG counter RAM - short march [apg_counter_ram_short_march_tb]
Testing APG reload RAM - short march [apg_reload_ram_short_march_tb]
Testing APG DTOPO RAM - short march [apg_dtopo_ram_short_march_tb]
Testing APG uRAM - short march [apg_uram_ram_short_march_tb]
Testing APG Cycle Length RAM - short march [apg_cycle_ram_short_march_tb]
Testing APG DAC RAM - short march [apg_dac_ram_short_march_tb]
Testing APG ATOPO RAM - short march [apg_atopo_ram_short_march_tb]
Testing APG SCAN RAM - short march [apg_scan_ram_short_march_tb]
    No SCAN RAM present - skipping test.  cccccccc, cccccccc
Testing APG Buffer Memory - short march [apg_buf_ram_short_march_tb]
    Buffer Memory depth is 0x200000 - 0x800 X, 0x400 Y
Testing APG vRAM - short march [apg_vram_ram_short_march_tb]
    No LVM Memory present - skipping test.  0x0
Testing APG counter functions [apg_counter_tests_tb]
    Pattern start is at ac
    Counter loading
    Counter address
    Reload loading
    Reload address
    Reload counters from reload registers
    Counter DECR
    Counter INCR
    Counter DECR2
Testing APG MAR increments, stack nesting [apg_mar_and_stack_tests_tb]
   MAR increments
   Stack nesting, 1st pass
   Stack nesting, 2nd pass
   Stack nesting, 50nS
   Stack nesting, 30nS
Testing APG counter branching [apg_counter_branching_tb]
    Pattern start is at 1e5
Testing APG timer branching and accuracy [apg_timer_branching_tb]
    Pattern start is at 32e
Testing APG interrupt branch logic and addressing 
[apg_interrupt_branching_tb]
    Pattern start is at 2db
Testing APG address generators [apg_address_generators_tb]
    Pattern start is at 1f1
    Checking uDATA loads
    Checking COMP function
    Checking logic functions
    Checking add
    Checking subtract
    Checking decrement and increment
    Checking Y to X carries and borrows
    Checking X to Y carries and borrows
Testing APG data generator [apg_data_generator_tb]
    Pattern start is at 308
    Checking uDATA loads
    Count up and down with shift left, 18 bit register
    Shift right, 18 bit register
    Rotate left, 18 bit register
    Rotate right, 18 bit register
    Rotate left, 36 bit register
    Rotate right, 36 bit register
    Shift left, 36 bit register
    Shift right, 36 bit register
Testing APG error pipelines [apg_error_pipe_tb]
Testing APG data paths [apg_data_paths_tb]
    Buffer Memory depth is 0x200000 - 0x800 X, 0x400 Y
    Pattern start is at 47f
    Checking JAM and Data Register Paths
    Checking Buffer Memory Path
    Checking Buffer Memory Writes
    Checking Buffer Memory x18 Path
    Checking Buffer Memory x18 Writes
       30nS writes
Testing APG data inversions [apg_data_inversions_tb]
    Pattern start is at 354
    Checking bit2 functions
    Checking bit1 functions
    Check bit1, bit2 logical combinations
        AND
        OR
        XOR
    Check X and Y parity
        xyodd
        xyeven
        xeven_yodd
        xodd_yeven
        xodd
        xeven
        yodd
        yeven
    Check DTOPO inversions
        X or Y
        X and Y
        X xor Y
    Check Yindex counter
    Check Yindex inversions
          Yindex masks
          yindex plus Y, yindex = 0xffff
          yindex plus Y bar, yindex = 0xffff
          yindex plus Y, Y = 0xffff
          yindex plus Y bar, Y = 0x0000
    Pattern start is at 3d5
          xmain equal to xbase (XEQB)
          xmain less than xbase (XLTB)
          xmain less than or equal to xbase (XLEB)
          xmain equal to xfield or xbase (XEQBORF)
          ymain equal to ybase (YEQB)
          ymain less than ybase (YLTB)
          ymain less than or equal to ybase (YLEB)
          ymain equal to yfield or ybase (YEQBORF)
          xymain equal to xybase (XYEQB)
          xymain less than xybase (XYLTBXF)
          xymain less than xybase (XYLTBYF)
          xymain less than or equal to xybase (XYLEBXF)
          xymain less than or equal to xybase (XYLEBYF)
          inversion from uRAM (INVSNS)
          inversion from uDATA (XORINV)
Testing APG scan pointer [apg_scan_address_tb]
    Pattern start is at 46f
Testing APG vector address (VAR) [apg_vector_address_tb]
    Pattern start is at 474
Testing APG VAR counter functions [apg_var_counter_tests_tb]
    No LVM Memory present
Testing APG VAR increments, stack nesting [apg_var_and_stack_tests_tb]
    No LVM Memory present
Testing APG VAR counter branching [apg_var_counter_branching_tb]
    No LVM Memory present
Testing APG RAM read only paths [apg_ram_current_outputs_tb]
Testing PE TG count RAM [pe_tg_count_march_tb]
 Testing PE1
 Testing PE2
 Testing PE3
Testing PE TG format RAM [pe_tg_format_march_tb]
 Testing PE1
 Testing PE2
 Testing PE3
Testing PE VIHH RAM [pe_vihh_march_tb]
 Testing PE1
 Testing PE2
 Testing PE3
Testing PE Pin Scramble RAM [pe_psram_march_tb]
 Testing PE1
 Testing PE2
 Testing PE3
Testing PE LVM RAM [pe_lvm_march_tb]
 Testing PE1
 Testing PE2
 Testing PE3
Testing PE Broadcast mode [pe_broadcast_tb]
 Testing PE1
 Testing PE2
 Testing PE3
 Testing PE1
 Testing PE2
 Testing PE3
Testing PE16 ADC [adc_tb]
Testing PE16 PMU current force [pmu_if_tb]
 Testing PE16 1 PMU current force DACs
 Testing PE16 1 PMU current force level accuracy
 Testing PE16 1 PMU current force apg level DAC select path
 Testing PE16 2 PMU current force DACs
 Testing PE16 2 PMU current force level accuracy
 Testing PE16 3 PMU current force DACs
 Testing PE16 3 PMU current force level accuracy
Testing PE16 PMU voltage force [pmu_vf_tb]
 Testing PE16 1 PMU voltage force DACs
 Testing PE16 1 PMU voltage force level accuracy
 Testing PE16 1 PMU voltage force apg level DAC select path
 Testing PE16 2 PMU voltage force DACs
 Testing PE16 2 PMU voltage force level accuracy
 Testing PE16 3 PMU voltage force DACs
 Testing PE16 3 PMU voltage force level accuracy
Testing PE16 DPS voltage force [dps_vf_tb]
 Testing PE16 1 DPSn DACs
 Testing PE16 1 DPSn level accuracy
 Testing PE16 1 DPSn apg level DAC select path
 Testing PE16 1 DPSa DACs
 Testing PE16 1 DPSa level accuracy
 Testing PE16 1 DPSa apg level DAC select path
 Testing PE16 2 DPSn DACs
 Testing PE16 2 DPSn level accuracy
 Testing PE16 2 DPSa DACs
 Testing PE16 2 DPSa level accuracy
 Testing PE16 3 DPSn DACs
 Testing PE16 3 DPSn level accuracy
 Testing PE16 3 DPSa DACs
 Testing PE16 3 DPSa level accuracy
Testing PE16 PMU/DPS current measure [range_resistor_tb]
Testing PE16 PMU_F FETs, VBK FETs, K1 and K2 Relays [relays_tb]
 Testing PMU_F FETs
 Testing VBK FETs
 Testing K1 Relays
 Testing K2 Relays
Testing PE16 PMU comparators [pmu_comp_tb]
 Testing PE16 1 PMU comparator DACs
 Testing PE16 1 PMU comparator accuracy
 Testing PE16 1 PMU comparator apg level DAC select path
 Testing PE16 2 PMU comparator DACs
 Testing PE16 2 PMU comparator accuracy
 Testing PE16 3 PMU comparator DACs
 Testing PE16 3 PMU comparator accuracy
Testing PE16 PMU leakage current [pmu_leakage_tb]
Testing PE16 background voltage [vbk_tb]
 Testing background voltage DACs
 Testing background voltage level accuracy
 Testing background voltage apg level DAC and PE select paths
 Testing background voltage apg level bit weight paths
Testing PE16 VIHH pin level [vihh_tb]
 Testing VIHH DACs
 Testing VIHH level accuracy
 Testing VIHH apg level DAC select path
Testing PE16 VIH pin level [vih_tb]
 Testing VIH DACs
 Testing VIH level accuracy
 Testing VIH apg level DAC select path
Testing PE16 VIL pin level [vil_tb]
 Testing VIL DACs
 Testing VIL level accuracy
 Testing VIL apg level DAC select path
Testing PE16 IOH pin level [ioh_tb]
 Testing IOH level accuracy
Testing PE16 IOL pin level [iol_tb]
 Testing IOL level accuracy
Testing PE16 VZ pin level [vz_tb]
 Testing VZ level accuracy
Testing PE16 VOH pin level [voh_tb]
 Testing VOH DACs
 Testing VOH level accuracy
 Testing VOH apg level DAC select path
Testing PE16 VOL pin level [vol_tb]
 Testing VOL DACs
 Testing VOL level accuracy
 Testing VOL apg level DAC select path
Testing PE16 PMU voltage clamps [pmu_vclamp_tb]
Testing PE16 PMU current limit [pmu_ilimit_tb]
Testing PE16 opto fet leakage [opto_fet_tb]
Testing PE16 DPS current share [dps_share_tb]
Testing PE16 DPS sense resistor bypass diodes [dps_diode_tb]
Testing PE16 DPS compensation capacitors [dps_cap_tb]
Testing PE16 PMU compensation capacitors [pmu_cap_tb]
Testing PE16 DPS current capability [dps_imin_tb]
Testing PE force pins [pe_force_pins_tb]
 Testing PE1
 Testing PE2
 Testing PE3
Testing PE strobe modes [pe_strobe_mode_tb]
 Testing PE1
 Testing PE2
 Testing PE3
Testing PE tg formats [pe_tg_format_tb]
 Testing PE1
 Testing PE2
 Testing PE3
Testing PE tg dclk formats [pe_tg_dclk_format_tb]
 Testing PE1
 Testing PE2
 Testing PE3
Testing PE tg io formats [pe_tg_io_format_tb]
 Testing PE1
 Testing PE2
 Testing PE3
Testing PE tg counters [pe_tg_counter_tb]
 Testing PE1
 Testing PE2
 Testing PE3
Testing PE vihh maps [pe_vihh_map_tb]
 Testing PE1
 Testing PE2
 Testing PE3
Testing PE pin scramble [pe_ps_ad_tb]
 Testing PE1
 Testing PE2
 Testing PE3
Testing PE pin scramble [pe_ps_cs_tb]
 Testing PE1 active low
 Testing PE2 active low
 Testing PE3 active low
 Testing PE1 active high
 Testing PE2 active high
 Testing PE3 active high
Testing PE pin scramble [pe_ps_lvm_tb]
 Testing PE1
 Testing PE2
 Testing PE3
Testing PE pin scramble [pe_ps_scan_tb]
Testing PE mux mode [pe_mux_mode_tb]
 Testing PE1
 Testing PE2
 Testing PE3
Testing PE first error counter [pe_first_error_tb]
 Counter start test, tgmode 0
  Testing PE1
  Testing PE2
  Testing PE3
 Counter start test, tgmode 1
  Testing PE1
  Testing PE2
  Testing PE3
 Counter bit test, tgmode 0
  Testing PE1
  Testing PE2
  Testing PE3
 Counter bit test, tgmode 1
  Testing PE1
  Testing PE2
  Testing PE3
Testing PE error [pe_error_flag_tb]
 Testing PE1
 Testing PE2
 Testing PE3
Testing PE abort [pe_abort_tb]
 Testing PE1
 Testing PE2
 Testing PE3
Testing PE VAR Path (pe_var_path_tb)
 Testing PE1
 Testing PE2
 Testing PE3
Testing PE Real Time Error Catch Counter [pe_rtec_counter_tb]
Testing ECR X Scramble RAM - short march [ecr_xscram_short_march_tb]
    X Scramble depth is 0x8000
Testing ECR Y Scramble RAM - short march [ecr_yscram_short_march_tb]
    Y Scramble depth is 0x8000
Testing ECR Row Capture RAM - short march [ecr_rowram_short_march_tb]
    Row RAM depth is 0x8000
Testing ECR Column Capture RAM - short march [ecr_colram_short_march_tb]
    Column RAM depth is 0x8000
Testing ECR Main Capture RAM - short march [ecr_mainram_short_march_tb]
    Main RAM depth is 0x400000
Testing ECR Scanning of Row Catch RAM [ecr_row_scan_tb]
Testing ECR Scanning of Column Catch RAM [ecr_col_scan_tb]
Testing ECR Scanning of Main Catch RAM [ecr_main_scan_tb]
    Main RAM depth is 0x400000
      Scanning X and Y
      Varying data widths
         x32, 0xb X, 0xb Y
         x16, 0xc X, 0xb Y
         x8, 0xd X, 0xb Y
         x4, 0xe X, 0xb Y
         x2, 0xf X, 0xb Y
         x1, 0xf X, 0xc Y
      Scanning X only
      Scanning Y only
Testing ECR Error Catching [ecr_error_catching_tb]
    Data Crosspoint
       1st pin list, 0x24 pins
       2nd pin list, 0x14 pins
       Varying data widths
    Address Crosspoint
Testing ECR Logic Error Catching [ecr_logic_error_catch_tb]
    First Vectors
    Last Vectors
    Before Error
    After Error
    Only Errors
    Center Error
SystemDiag summary [diag_summary_tb]
    Pass number : 1
    Time for this pass : 00:01:39
    Total time : 00:01:41
Final Bin: pass_bin
Done: 04/29/20 07:51:05
TestDone...bin = pass_bin</t>
  </si>
  <si>
    <t xml:space="preserve">71904</t>
  </si>
  <si>
    <t xml:space="preserve">ST Automation</t>
  </si>
  <si>
    <t xml:space="preserve">test head</t>
  </si>
  <si>
    <t xml:space="preserve">test head for Eprom U 1835</t>
  </si>
  <si>
    <t xml:space="preserve">SDI OWNED, Make an offer, Avail Jan 2014, test head for Eprom U 1835</t>
  </si>
  <si>
    <t xml:space="preserve">71908</t>
  </si>
  <si>
    <t xml:space="preserve">PTM1</t>
  </si>
  <si>
    <t xml:space="preserve">Flash Memory Tester</t>
  </si>
  <si>
    <t xml:space="preserve">3</t>
  </si>
  <si>
    <t xml:space="preserve">SDI OWNED, Make an offer, Avail Jan 2014</t>
  </si>
  <si>
    <t xml:space="preserve">71910</t>
  </si>
  <si>
    <t xml:space="preserve">MT32SX</t>
  </si>
  <si>
    <t xml:space="preserve">QT126</t>
  </si>
  <si>
    <t xml:space="preserve">Flash Memory Test System for 256 MB memory testing</t>
  </si>
  <si>
    <t xml:space="preserve">A complete and fully functional ST Automation manufactured Flash Memory 
Testing System, equipped for 256 MB EPROM/flash memory testing,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User Interface consists of:-
-Computer rack with ICP RACK-210w/ace841aps industrial PC
-Operating system installed on the PC: Microsoft Windows XP Professional
-Tester software: ST Micro EATS V 2.9.0.11
-3COM network switch
-ST Micro AL281 Main Power Supply Unit, including qty 3 Mi.El Micropower 
3000W/48VDC/66A PSUs
5. Grill and separaters 177 cm x 157 cm x 215 cm, 2,500 kg
-The system is complete and includes all the system manuals, software etc., 
necessary for operation, and is located at our warehouse in Avezzano (AQ) 
67051 Italy.</t>
  </si>
  <si>
    <t xml:space="preserve">78133</t>
  </si>
  <si>
    <t xml:space="preserve">QT200</t>
  </si>
  <si>
    <t xml:space="preserve">N.6631201</t>
  </si>
  <si>
    <t xml:space="preserve">Test System </t>
  </si>
  <si>
    <t xml:space="preserve">LTX Test Head Included.
-Deinstalled, warehoused.
-In working condition
-See photos for details
-Available for immediate consignment
-Can be inspected by appointment
-Located in Avezzano 67051 Italy
-Includes PC running Windows NT Workstation Embedded, qty 8 units of ST 
Micro PNLQT2 EPR1616-Card Unit
Each PNLQT2 EPR1616 Card Unit contains the following boards:-
-2 x single board computers running Windows NT
-S4766
-CS328ed2
-CNTT6
-CS337
-MLAT6</t>
  </si>
  <si>
    <t xml:space="preserve">78137</t>
  </si>
  <si>
    <t xml:space="preserve">5631000</t>
  </si>
  <si>
    <t xml:space="preserve">Tester System with monitor </t>
  </si>
  <si>
    <t xml:space="preserve">EPR 16  3 BAIE
Teste VERDI
SN: 5631000
EWS AGRATE
Codice QT 85
Status: Running
Center AG0404
-Deinstalled, warehoused.
-In working condition
-See photos for details
-Available for immediate consignment
-Can be inspected by appointment
-Located in Avezzano 67051 Italy</t>
  </si>
  <si>
    <t xml:space="preserve">78138</t>
  </si>
  <si>
    <t xml:space="preserve">R.S.V.</t>
  </si>
  <si>
    <t xml:space="preserve">3624</t>
  </si>
  <si>
    <t xml:space="preserve">ST Memory Test System Electronic Automation </t>
  </si>
  <si>
    <t xml:space="preserve">ST Memory Test System
Electronic Automation – Agrate
Ce marked
Mode: R.S.V.
SN: 3624
Vintage: 07-04
Corse Y 1600  Z 450
V. 220 Hz 50/60 Kw 2
 -Deinstalled, warehoused.
-In working condition
-See photos for details
-Available for immediate consignment
-Can be inspected by appointment
-Located in Avezzano 67051 Italy</t>
  </si>
  <si>
    <t xml:space="preserve">80177</t>
  </si>
  <si>
    <t xml:space="preserve">Automated Tester System with monitor </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</si>
  <si>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20 CM X 240 CM, WEIGHT 1200 KG
</t>
  </si>
  <si>
    <t xml:space="preserve">80178</t>
  </si>
  <si>
    <t xml:space="preserve">80179</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</si>
  <si>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250 CM X 250 CM, WEIGHT 2000 KG
</t>
  </si>
  <si>
    <t xml:space="preserve">80180</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</si>
  <si>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230 CM X 250 CM, WEIGHT 1800 KG
</t>
  </si>
  <si>
    <t xml:space="preserve">80181</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</si>
  <si>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147 CM X 132 CM X 243  CM, WEIGHT 1200 KG
</t>
  </si>
  <si>
    <t xml:space="preserve">80182</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</si>
  <si>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150 CM X 160 CM X 250 CM, WEIGHT 1100 KG
</t>
  </si>
  <si>
    <t xml:space="preserve">80183</t>
  </si>
  <si>
    <t xml:space="preserve">EPR 16  3 BAIE
Teste VERDI
EWS AGRATE
Codice QT 85
Status: Running
Center AG0404
-Deinstalled, warehoused.
-In working condition
-See photos for details
-Available for immediate consignment
-Can be inspected by appointment
-Located in Avezzano 67051 Italy
CRATED DIMS: 140 CM X 160 CM X 250 CM, WEIGHT 800 KG
</t>
  </si>
  <si>
    <t xml:space="preserve">80184</t>
  </si>
  <si>
    <t xml:space="preserve">QT EPR16 DD</t>
  </si>
  <si>
    <t xml:space="preserve">7480803 / QT118</t>
  </si>
  <si>
    <t xml:space="preserve">Automated Flash Memory Tester System with monitor </t>
  </si>
  <si>
    <t xml:space="preserve">-Deinstalled, warehoused.
-In working condition
-See photos for details
-Available for immediate consignment
-Can be inspected by appointment
-Located in Avezzano 67051 Italy
UNCRATED DIMS: 147 CM X 132 CM X 237 CM (H)
CRATED DIMS: 150 CM X 160 CM X 250 CM, WEIGHT 1200 KG
Tester Configuration
-The equipment consists of 2 parts.
1. The test head with cables
2. The main body of the tester.
The main body of the equipment includes the following electronic modules:-
-16 way internet hub manufactured by 3Com.
-ST Automation U1837D Interconnection panel for  2 x Test heads qty 8
-ECO 66 Power supply module qty 2, each one containing the following power 
supplies:-
-Nuclear Elettronica +/- 15V 1A PSU
-Nuclear Elettronica 5V/12A and 6V/2A C PSU
-Monovolt PK120 5V/20A PSU
-Nuclear Elettronica 5V/12A and 6V/2A C PSU
-Monovolt PK120 5V/20A PSU
-Nuclear Elettronica 24V/2.5A PSU
-Nuclear Elettronica 5V/20A PSU
-Nuclear Elettronica 5V/12A and 6V/2A C PSU
-Monovolt PK120 5V/20A PSU
-ST Automation U1980B Main Switch Unit
-An Industrial PC with Windows NT Embedded installed on it
-ST Automation U2008 Master Interface Unit
-ST Automation PNLQT2 EPR1616 Card Unit with Windows NT Embedded 4.0 Class 
2 installed Qty 8 units
-ECO 66 Power supply module qty 2, each one containing the following power 
supplies:-
-Nuclear Elettronica +/- 15V 1A PSU
-Nuclear Elettronica 5V/12A and 6V/2A C PSU
-Nuclear Elettronica 5V/20A PSU
-Nuclear Elettronica 5V/12A and 6V/2A C PSU
-Nuclear Elettronica 5V/20A PSU
-Nuclear Elettronica 24V/2.5A PSU
-Nuclear Elettronica 5V/12A and 6V/2A C PSU
-Nuclear Elettronica 5V/20A PSU
-Nuclear Elettronica 5V/12A and 6V/2A C PSU
-Nuclear Elettronica 5V/20A PSU
Software Installed
-Windows Xp Professional
-ST EATS V2.9.0.11
See attached photos showing the power up testing of the main body.</t>
  </si>
  <si>
    <t xml:space="preserve">95233</t>
  </si>
  <si>
    <t xml:space="preserve">MT 32 SX</t>
  </si>
  <si>
    <t xml:space="preserve">Fully Automated Memory Test System for BIST and NAND Memories</t>
  </si>
  <si>
    <t xml:space="preserve">Manufacturer: ST Automation
Model: MT 32 SX
Description: Fully Automated Memory Test System for BIST and NAND Memories
Vintage: Dec 2005
This custom-built flash memory test system consists of a Test head 
robotised manipulator, a Sytrama MTM 32 V01, and the Tester, which is 
mounted in a box, placed on the manipulator and then positioned above the 
prober.
Description of Sytrama Test Head Manipulator: ST Test Head Manipulator QT 
124
Electronic Automation – Agrate
Automazione Flessible Robotica
Model: MTM 32 V01
220 Volt
Year: Dec 2005
SN: 3889
Code: EMan MTM32 V01
Equipment Summarizing Chart
Norminal Voltage: Vn=220V
Frequesncy f=50/60 Hz
Installed 0,8 KW
Power Supply 220V MonoPhase+Earth
Test Head QT124 dims. 1,97x1,78x1,97h
The Boards in the test head are as follows:-
GM
E3
AR-23
AH-20
AG-19
AA-25
R15
AB-26
AB-18
AQ-32
AE-27
F4
AL-30
AM-21
C9
M-13
15
N-14
P7
AP-31
AN-22
S16
A-129
L6
AS24
Q8
MC-17
AF-28
B2
H-12
D-10
A1
Parts included in test head boards include:-
ST Micro Adaxys Test Head for MT32SX
Power Supply: MI.EL Micropower S5216 ed. 2
48Vdc PCB Mounted Power Supply Module
ST Micro Adaxys S5256 Ed. 1 MT32 Test-Head
ST Micro S5254ED1 Interface Jig for BIST and NAND Memories
Please refer to the attached photos for details.
Located at the warehouse of SDI_Fabsurplus at Via Nobel, 46A Avezzano 67051 
Italy.
Can be power on by request.</t>
  </si>
  <si>
    <t xml:space="preserve">Via Nobel, 46A, Avezzano 67051 Italy</t>
  </si>
  <si>
    <t xml:space="preserve">99969</t>
  </si>
  <si>
    <t xml:space="preserve">6800702</t>
  </si>
  <si>
    <t xml:space="preserve">3 Bay flash memory testing system, with Intest test head
EPR 16  3 BAIE
Teste VERDI
EWS AGRATE
Codice QT 108
Status: Running
Center AG0404
-Deinstalled, warehoused.
-In working condition
-See photos for details
-Available for immediate consignment
-Can be inspected by appointment
-Located in Avezzano 67051 Italy
CRATED DIMS: 150 CM X 20 CM X 240 CM, WEIGHT 1200 KG</t>
  </si>
  <si>
    <t xml:space="preserve">101848</t>
  </si>
  <si>
    <t xml:space="preserve">QT113 7180303</t>
  </si>
  <si>
    <t xml:space="preserve">Automated Flash Memory Testing System</t>
  </si>
  <si>
    <t xml:space="preserve">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t>
  </si>
  <si>
    <t xml:space="preserve">102494</t>
  </si>
  <si>
    <t xml:space="preserve">7330603 QT117</t>
  </si>
  <si>
    <t xml:space="preserve">Automated Flash Memory Testing System FOR TESTING 256 MB MEMORY</t>
  </si>
  <si>
    <t xml:space="preserve">new unused</t>
  </si>
  <si>
    <t xml:space="preserve">A complete and fully functional ST Automation manufactured Flash Memory 
Testing System, consisting of the following parts:-
1. Test head , crate size 187 cm x 137 cm x 147 cm (h)
2. Boards from inside the test head, crate size 125 cm x 90 cm x 90 cm
3. Systrama Manipulator , crate size 187 x 167 x 195 cm
Physical size of manipulator: 145 cm x 135 cm x 160 cm (h).
4. Tester Main Body 107 cm x 87 cm x 125 cm
5. Grill and separaters 177 cm x 157 cm x 215 cm, 2,500 kg
-The system is complete and includes all the system manuals, software etc., 
necessary for operation, and is located at our warehouse in Avezzano (AQ) 
67051 Italy.
The Tester includes qty 16 of ST Micro U1983B QT200Mtxx 256 Mb Eprom Flash 
Test Head modules.
-See attached photos for details.
-This system was only installed, but never actually used., so it is in 
"like New" condition.</t>
  </si>
  <si>
    <t xml:space="preserve">33413</t>
  </si>
  <si>
    <t xml:space="preserve">SYNAX</t>
  </si>
  <si>
    <t xml:space="preserve">SX3100</t>
  </si>
  <si>
    <t xml:space="preserve">P67016</t>
  </si>
  <si>
    <t xml:space="preserve">Fully Automated test Handler, ambient and hot configured.</t>
  </si>
  <si>
    <t xml:space="preserve">Fully refurbished before crating / storage.
Location: Our warehouse, Avezzano, Italy
Tool is in good condition and has been repaired / refurbished to working 
condition and audited
Tool Config:
SX3100 Ambient/Hot Temp. Handler with contact site:Single/Dual/Quad/Octal 
Mode
Full Auto. Input Tray Stacker (300mm)
Full Auto. Empty Tray Elevator (270mm)
6 Category Sort Bin in Output
3 Full Auto. Tray Elevator (270mm)
3 Single Tray
Contact Site: Single/Dual/Quad/Octal Mode
Tray Mechanical Chuck
Contact Layout (Y 57mm and 60mm) Type
ChangeKit and 8ch CCU (X-40mm, Y-57mm) :208 QFN 28X28
Ionizer
TTL/GPIB (Synax Std) Interface Unit
X-Y Pitch Adjustable Transfer
Additional Contact Pitch Block – 8ch (X-40mm, Y-60mm)</t>
  </si>
  <si>
    <t xml:space="preserve">33414</t>
  </si>
  <si>
    <t xml:space="preserve">P67017</t>
  </si>
  <si>
    <t xml:space="preserve">Fully refurbished before crating / storage.
SX3100 Ambient/Hot Temp. Handler
Full Auto. Input Tray Stacker (300mm)
Full Auto. Empty Tray Elevator (270mm)
6 Category Sort Bin in Output
3 Full Auto. Tray Elevator (270mm)
3 Single Tray
Contact Site: Single/Dual/Quad/Octal Mode
Tray Mechanical Chuck
Contact Layout (Y 57mm and 60mm) Type
PHOTOS REPRESENTATIVE OF THIS TOOL, SAME AS 33413
Crated, in warehouse and ready to sell!
Location: avezzano, italy</t>
  </si>
  <si>
    <t xml:space="preserve">79888</t>
  </si>
  <si>
    <t xml:space="preserve">System General</t>
  </si>
  <si>
    <t xml:space="preserve">T9600</t>
  </si>
  <si>
    <t xml:space="preserve">Universal Device  Programmer</t>
  </si>
  <si>
    <t xml:space="preserve">System General T9600 Universal Device Programmer with EPD (Extended Pin 
Driver) Adapter.
Once called "The World’s fastest universal device programmer", it supports 
EPROM, EEPROM, Flash EPROM, Micro-controller, CPLD, CMOS PLD, FPGA, 
Anti-fuse and other devices.
It powers up and the USB hub is recognised by a PC. We have no sockets so 
are unable to test it further. Because of this, it is sold as-is, 
officially "for parts or not working" even though it may work fine, may be 
faulty but repairable or may be shot - we just don't know. It is in good 
cosmetic condition, with some scuffs, scratches, sticker residue or magic 
marker traces. No power cord (standard IEC) or USB cable is included.
Dims: 23 x 20 x 19 weight 2 kg
Location: Avezzano (AQ) 67051 Italy.
</t>
  </si>
  <si>
    <t xml:space="preserve">78136</t>
  </si>
  <si>
    <t xml:space="preserve">Sytrama</t>
  </si>
  <si>
    <t xml:space="preserve">MTM 32 V01</t>
  </si>
  <si>
    <t xml:space="preserve">3889</t>
  </si>
  <si>
    <t xml:space="preserve">ST Test Head Manipulator QT 124</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</si>
  <si>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-Deinstalled, warehoused.
-In working condition
-See photos for details
-Available for immediate consignment
-Can be inspected by appointment
-Located in Avezzano 67051 Italy</t>
  </si>
  <si>
    <t xml:space="preserve">80089</t>
  </si>
  <si>
    <t xml:space="preserve">3199</t>
  </si>
  <si>
    <t xml:space="preserve"> Sytrama
Description: ST Test Head Manipulator QT 124
Electronic Automation – ayrate
Automazione Flessible Robotica
Model: MTM 32 V01
220 Volt
Year: Dec 2005
SN: 3889
Code: EMan MTM32 V01
Equipment Summarizing Chart
Norminal Voltage: Vn=220V
Frequesncy f=50/60 Hz
Installed 0,8 KW
Power Supply 220V MonoPhase+Earth
Comes with Test Head QT124
1,97x1,78x1,97h
weight: 300 Kg.
-Deinstalled, warehoused.
-In working condition
-See photos for details
-Available for immediate consignment
-Can be inspected by appointment
-Located in Avezzano 67051 Italy
 </t>
  </si>
  <si>
    <t xml:space="preserve">76613</t>
  </si>
  <si>
    <t xml:space="preserve">Tektronix</t>
  </si>
  <si>
    <t xml:space="preserve">TDS694C</t>
  </si>
  <si>
    <t xml:space="preserve">B011726</t>
  </si>
  <si>
    <t xml:space="preserve">Digital 3 GHz real-time oscilloscope</t>
  </si>
  <si>
    <t xml:space="preserve">15,000 USD</t>
  </si>
  <si>
    <t xml:space="preserve">Tektronix TDS694C
Product number: 071-0473-00
Opts:  HD,  Hard disk drive
Opts: 1M Extend record length from 30,000 samples standard
 Tektronix TDS694C - 3GHz/4Ch/10GS/s/30K, Digital Storage 
OscilloscopeTektronix TDS694C - Digital Storage
S/N B011726
CE MARKED
POWERS UP (SEE PHOTOS)
Includes:
Tektronix P6248 Differential Probe 1.7 GHz Bandwidth - QTY 2
Tektronix P6339A 500 MHz Buffered Passive Probe - Qty 4
-Various small parts
-A complete set of manuals in English
-TDS694C Programmer manual p/n 06-3060-00
-Deinstalled, warehoused.
-In working condition
-See photos for details
-Available for immediate consignment
-Can be inspected by appointment
-Located in Avezzano 67051 Italy</t>
  </si>
  <si>
    <t xml:space="preserve">79590</t>
  </si>
  <si>
    <t xml:space="preserve">TDS 544A</t>
  </si>
  <si>
    <t xml:space="preserve">Color 4 channel digitizing oscilloscope</t>
  </si>
  <si>
    <t xml:space="preserve">-In Italy
-CE marked
-In operational condition
-see photo for details
-500 MHz
1GS/s
Shipping Information:
Dimensions: 500 mm x 300 mm x 400 mm weight 10 KG
-Deinstalled, warehoused.
-In working condition
-See photos for details
-Available for immediate consignment
-Can be inspected by appointment
-Located in Avezzano 67051 Italy
</t>
  </si>
  <si>
    <t xml:space="preserve">79597</t>
  </si>
  <si>
    <t xml:space="preserve">PS 280</t>
  </si>
  <si>
    <t xml:space="preserve">TW59100</t>
  </si>
  <si>
    <t xml:space="preserve">DC Power supply (Working condition)</t>
  </si>
  <si>
    <t xml:space="preserve">250 EUR</t>
  </si>
  <si>
    <t xml:space="preserve">The PS280 DC power supply is a multifunction bench top or portable 
instrument. It is a regulated power supply that provides fixed 5 V output 
for powering logic circuits and two variable outputs for a wide range of 
test and experimental uses.
-Deinstalled, warehoused.
-In working condition
-See photos for details
-Available for immediate consignment
-Can be inspected by appointment
-Located in Avezzano 67051 Italy
    * Triple Output
    * One Fixed 5 V, 3 A Supply
    * Two Variable Outputs, 0 to 30 V, 2 A
    * Digital LED Output Indicator
    * Variable Current Limiting
    * Selectable Independent Tracking Mode
    * Dual Tracking, Variable 0 to 30 V, 2.0 A</t>
  </si>
  <si>
    <t xml:space="preserve">79599</t>
  </si>
  <si>
    <t xml:space="preserve">11801C</t>
  </si>
  <si>
    <t xml:space="preserve">Digital Sampling Oscilloscope</t>
  </si>
  <si>
    <t xml:space="preserve">-deinstalled and warehoused.
-Located in Avezzano (AQ) 67051 Italy
-Can be inspected by appointment
-Includes qty 1 SD 24 TDR Sampling head. Includes maintenance manual. 
Includes operation manual.
The 11801C Digital Sampling Oscilloscope offers the widest range of 
on-board measurement and waveform processing capabilities of any 
multi-Gigahertz scope. With excellent measurement repeatability, 
exceptional vertical resolution, and fast display update rate, the 11801C 
is a powerful measurement tool for semiconductor testing, TDR 
characterization of circuit boards, IC packages and cables, and high-speed 
digital data communications.
    * DC To 50-Ghz Bandwidth
    * 7-ps Rise Time
    * Eight Channels, Expandable to 136 (with SM-11 multichannel units)
    * High Resolution and Measurement Repeatability
    * 10-Femtosecond Sampling Interval (0.01 ps)
    * Modular Architecture
    * Dual-Timebase Allows Multiple Windows
    * FFT
    * Predefined Telecom Masks
    * True Dual-Step Differential TDR
    * Fully Automatic Jitter and Noise Measurements
    * Automatic Statistical Measurements, Histograms, and Mask Testing
    * Automatic Pulse Measurements with Statistics
    * Comprehensive Waveform Processing
    * Complete Programmability for ATE Applications
    * Color Display with Color Grading</t>
  </si>
  <si>
    <t xml:space="preserve">79601</t>
  </si>
  <si>
    <t xml:space="preserve">2432A</t>
  </si>
  <si>
    <t xml:space="preserve">Digital Oscilloscope, 2 channel, with GPIB</t>
  </si>
  <si>
    <t xml:space="preserve">-250 MS/s
-GPIB
-Deinstalled, warehoused.
-In working condition
-See photos for details
-Available for immediate consignment
-Can be inspected by appointment
-Located in Avezzano 67051 Italy
DC to 300MHz bandwidth
2 channels
250 MSa/s sampling rate
1024-points record length per channel
2ns glitch capture
Extensive triggering capabilities
Direct printer / plotter output
Built-in automatic measurements
CRT display
Includes the following probes: TEK P6134C 10X 1.5M
TEK P6136 10X 1. M QTY 2
The scope has the following options: 09, 22
dims: 40 cm x 57 cm x 30 cm weight 5 kg</t>
  </si>
  <si>
    <t xml:space="preserve">54232</t>
  </si>
  <si>
    <t xml:space="preserve">Teradyne</t>
  </si>
  <si>
    <t xml:space="preserve">J994</t>
  </si>
  <si>
    <t xml:space="preserve">9611710</t>
  </si>
  <si>
    <t xml:space="preserve">Memory Tester</t>
  </si>
  <si>
    <t xml:space="preserve">Qty 1 available. Configured  with 2 x test heads were used with TSK APM 90A 
probers Pin count 144 I/O, 640 Address/Clock Single Patgen Max freq. 60MHz 
Max Freq. Multiplexed 120MHz Edges Per I/O Pin 6 Timing Generator Per Pin 
X&amp;Y Address Lines 16X &amp; 16Y Timing Accuracy +/- 500ps Parallel Testing Up 
to 32 Devices Fail Vector Memory 256 deep (I/O pins only) Fail Vector 
Memory bits 3 bits per I/O pin PMU Per System 1 PPMU Per Pin (I/O pins 
only) DPS 32 Drivers 128 per head Supplier stated they run diags before 
switching them off: all passed. The systems are in very good conditions, as 
per pictures attached. With a Sun 4/370 as PC The systems are complete. 
POWER SUPPLIES LISTING INCLUDED WITH TERADYNE J994S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4 405-142-00 AFO P507 +/- 
28V 405-096-00 AFO P508 MINUS 2V 405-097-00 AFO P509 MINUS 5.2V 405-155-00 
AFO P510 PLUS/MINUS 28 V, PLUS/MINUS 15 V, MINUS 3.4V 405-097-00 AFO PS11 
MINUS 5.2 VOLTS 961-128-00 REV 9625 AFO PS12 T/H UTILITY B 405-097-00 AFO 
PS01 PLUS 5 V 405-096-00 AFO PS02 MINUS 2 V 405-097-00 AFO PS03 MINUS 5.2V 
961-061-00 REVDATE 9214 AFO PS04 AUX MULTIVOLT 405-097-00 AFO PS05 MINUS 
5.2V 961-128-00 REVDATE 9607 AFO PS06 T/H UTILITY 4 405-158-00 405-156-00 
405-157-00 405-096-00 405-158-00 405-156-00 405-157-00 405-097-00 
405-158-00 405-156-00 405-157-00 405-097-00 405-096-00 405-157-00 
405-156-00 405-158-00 405-158-00 405-158-00 405-156-00 405-156-00 
405-157-00 405-157-00 405-096-00 405-097-00 405-158-00 405-096-00 
405-156-00 405-157-00 405-157-00 405-156-00 405-097-00 405-158-00 
405-158-00 405-158-00 405-156-00 405-156-00 405-157-00 405-157-00 
405-096-00 405-097-00 405-158-00 405-096-00 405-156-00 405-157-00 
405-157-00 405-156-00 405-097-00 405-158-00
-Deinstalled, warehoused.
-In working condition
-See photos for details
-Available for immediate consignment
-Can be inspected by appointment
-Located in Avezzano 67051 Italy</t>
  </si>
  <si>
    <t xml:space="preserve">RELIABILITY AND ASSEMBLY EQUIPMENT FOR SALE</t>
  </si>
  <si>
    <t xml:space="preserve">80083</t>
  </si>
  <si>
    <t xml:space="preserve">COLUSSI</t>
  </si>
  <si>
    <t xml:space="preserve">UG 50 E</t>
  </si>
  <si>
    <t xml:space="preserve">AUTOCLAVE FOR STERILIZATION</t>
  </si>
  <si>
    <t xml:space="preserve">Laboratory</t>
  </si>
  <si>
    <t xml:space="preserve">AUTOCLAVE MOD. UG 50 E
POWER SUPPLY 3X380V+N+T KW 16
N.F. 6346 N.M. 00/300235/P
DIMENSIONS: 1,13X1,06X1,50
WEIGHT 200 KG
Location: Avezzano (AQ) 67051 Italy.
Warehoused and crated.
MANUALS ARE SOLD WITH THE TOOL.</t>
  </si>
  <si>
    <t xml:space="preserve">99387</t>
  </si>
  <si>
    <t xml:space="preserve">ELES</t>
  </si>
  <si>
    <t xml:space="preserve">ART 200</t>
  </si>
  <si>
    <t xml:space="preserve">0001</t>
  </si>
  <si>
    <t xml:space="preserve">Debug Station for Reliability Test System</t>
  </si>
  <si>
    <t xml:space="preserve">RELIABILITY</t>
  </si>
  <si>
    <t xml:space="preserve">-Deinstalled and warehoused from working condition.
-see attached photos for details.
-The Calibration report is attached.
 </t>
  </si>
  <si>
    <t xml:space="preserve">71907</t>
  </si>
  <si>
    <t xml:space="preserve">Hamamatsu</t>
  </si>
  <si>
    <t xml:space="preserve">C7103</t>
  </si>
  <si>
    <t xml:space="preserve">(X0064</t>
  </si>
  <si>
    <t xml:space="preserve">PC Controlled IC Back-side Lapping and Wafer Grinding System</t>
  </si>
  <si>
    <t xml:space="preserve">200 mm and packages</t>
  </si>
  <si>
    <t xml:space="preserve">The C7103 is a computerised IC backside polishing system for use when 
preparing a
sample for backside emission analysis or any other analysis technique that 
requires visualization of the chip internally.
De-installed, warehoused, in Avezzano Italy.
See attached photos for details.
Can be sold "as is", or "as is, operational".
Ce marked.
Main Specifications
Operating Range
X-axis: 250 mm (9-13/16 inch)
Y-axis: 150 mm (5-7/8 inch)
Z-axis: 150 mm (5-7/8 inch)
Resolution
0.01 mm/step (X Y Z)
Interface
Parallel (Centronics)
Serial (RS-232C)
Operating Temperature
5 to 40°C
Operating Humidity
20 % to 75 %
Weight and dimensions:
Weight 150 KG Dims: 134 cm x 134 cm x 75 cm (On wooden base)
Consists of:-
-Main Unit
-8 inch vacuum chuck
-IC Wax holder
-PC (HP Vectra with Windows NT 4.0)
-Hamamatsu s/w V 1.30
-Mouse, Kbd, Monitor
-Power transformer for 240V 1 phase power input
-Power supply unit
-Operation and Maint. manual V1.30
-Control paddle
</t>
  </si>
  <si>
    <t xml:space="preserve">79595</t>
  </si>
  <si>
    <t xml:space="preserve">K Tech Engineering</t>
  </si>
  <si>
    <t xml:space="preserve">BK04A</t>
  </si>
  <si>
    <t xml:space="preserve">Blister tape applicator for microelectronic components</t>
  </si>
  <si>
    <t xml:space="preserve">Assembly</t>
  </si>
  <si>
    <t xml:space="preserve">-In Avezzano (AQ) 67051 Italy
-CE marked
-In operational condition
-De-installed, warehoused.
-see photo for details
-Type ELX / ATM-98 Table top / Manual
Shipping Information:
Dimensions: 1500 mm x 500 mm x 500 mm weight 50 KG</t>
  </si>
  <si>
    <t xml:space="preserve">79571</t>
  </si>
  <si>
    <t xml:space="preserve">Mazzali</t>
  </si>
  <si>
    <t xml:space="preserve">Climatest C320G5</t>
  </si>
  <si>
    <t xml:space="preserve">C33045</t>
  </si>
  <si>
    <t xml:space="preserve">Temperature and humidity testing chamber</t>
  </si>
  <si>
    <t xml:space="preserve">Reliability</t>
  </si>
  <si>
    <t xml:space="preserve">-Deinstalled, warehoused.
-In working condition
-See photos for details
-Available for immediate consignment
-Can be inspected by appointment
-For temperature and humidity testing
-Located in Avezzano 67051 Italy
-Used for testing at up to 85% humidity at up to  85 celcius
-weight 320 kg
-external dimensions: 1010 mm x 1880 mm x 1130 mm.
Technical Characteristics - Mazzali Climatest C330G5 Temperature and 
Humidity Oven
Temperature Range: -40 C to +150 C
Capacity: 300 litres
Supply Voltage: 380 Volts / 3 phase / + neutral + Earth, 50/60 Hz
Maximum Power: 2 x 2200 Watts
Maximum Current: 16A
Manuals and electrical diagrams are included with the chamber</t>
  </si>
  <si>
    <t xml:space="preserve">79572</t>
  </si>
  <si>
    <t xml:space="preserve">79602</t>
  </si>
  <si>
    <t xml:space="preserve">Salon Teknopaja OY</t>
  </si>
  <si>
    <t xml:space="preserve">PWB </t>
  </si>
  <si>
    <t xml:space="preserve">TP1167</t>
  </si>
  <si>
    <t xml:space="preserve">Printed Wire Board Level Drop Tester with Solder Joint Reliability tester</t>
  </si>
  <si>
    <t xml:space="preserve">SMT</t>
  </si>
  <si>
    <t xml:space="preserve">-Deinstalled, warehoused.
-In working condition
-See photos for details
-Available for immediate consignment
-Can be inspected by appointment
-Located in Avezzano 67051 Italy
-For drop testing of cell phone PCBs
-The drop tester determines the reliability of the PWC (Printed wiring 
board) against mechanical shock.
-Max drop height 1600 mm
-Test control In calibration mode controlled by touch screen; in testing
mode controlled by Windows PC and the Event Detector software
-Catcher which eliminates the rebound, also possible to switch off
-Test method by Jedec standard and others. Tested with the following
values of acceleration peak (G)/ pulse duration (ms): 2900 G/ 0.3 ms,
2000 G/ 0.4 ms and 1500 G/ 0.5 ms)
-Size of the standard test board Maximum 170 mm x 90 mm
-Safety CE Compliant
-Includes Analysis Tech 128 STD Event Detector
-Manufactured by:
Salon Teknopaja OY
Peramiehenkatu 12
24100 Salo
Finland
Board (PCB) Level Drop Test Method of Components for Handheld Electronic 
Products
    * for IC component
    * for audio etc component
- Meet Jedec Standard JESD22-B111
- Mechanical Shock Pulse to 5000 G peak acceleration
- User friendly interface - Easy to use
- Supports continous measurement and automatic repeatability efficiently
- Designed for Hard Professional Use
Shipping Information:
Dimensions: 2100 mm x  400 mm x 300 mm weight 00 kg
Information about the Analysis Tech 128 STD Event Detector:-
STD Event Detectors:
Electrical Monitors for
Solder Joint Reliability Testing
  	The STD Series Event Detectors offer test specifications associated with 
solder joint reliability testing but can also be used for testing other 
types of interconnects accordingly. Like other Event Detectors, the STD 
series provides continuous transient resistance detection referenced to a 
selected threshold resistance with a high degree of electrical noise 
immunity.
The STD SThe STD Event Detectors feature WinDatalog Software for data 
collection and analysis.
[256std-pic2]Features
▪ 	Threshold Resistance Range: 100 to 5,000 ohms, user adjustable
▪ 	Minimum Event Duration: 200 nanoseconds, fixed
▪ 	Channel Sense Current: less than 1.2mA, fixed
▪ 	Systems has 128 channels
▪ 	 
Features Included with All Event Detectors
▪ 	WinDatalog, data collection/analysis software
▪ 	Temperature Module &lt;http://www.analysistech.com/event-temp-module.htm&gt; 
(with communication cable and connectors)
▪ 	RS232C serial data transmission to PC computer (cable included)
▪ 	Linkable with other Event Detectors (linking cable required)
▪ 	Test input cables (10 foot length)
▪ 	 
The STD Event Detectors simultaneously monitor individual continuity loops 
with independent sense-currents flowing in each loop. The detection speed 
and resistance threshold range make the STD series ideal for solder-joint 
reliability studies. Such tests typically use "daisy chain" solder joints 
in wire-bonded packages mounted on special test-PCBs. These test boards are 
then thermally cycled, vibrated, shock-dropped, or mechanically flexed 
while being monitored with Event Detectors. The initial, short duration, 
intermittent failures of the joints are detected and recorded automatically 
with the cycle number, time, and date. With this technique, variations in 
interconnect design and soldering process parameters can be evaluated by 
direct comparison of test results. This type of electrical monitoring has 
proven to be far more reliable and less expensive than visual detection of 
solder joint failure.
STD Event Detectors are normally supplied with a single, common Threshold 
Resistance (Vref) adjustment for all channels. A Multiple Threshold 
Resistance Adjustment option is available for STD Event Detectors that 
provides a separate resistance threshold setting for each bank of 64 
channels. STD Event Detectors can also use the STD Wiring Harness for 
convenient sample wiring and setup.
Electrical Specifications
Threshold Resistance Range 	100 to 400 ohms (low),
300 to 5000 ohms (high)
Channel Current-Source Max Compliance 	0.6 volts(low) / 9.8 volts (high)
Maximum Channel Sense Current 	1.2 mA maximum
Typical Threshold Resistance Tolerance 	+/- 4%
Maximum Threshold Resistance Tolerance 	+/- 10%
Nominal Event Duration Sensitivity 	200 nS
Typical Minimum Event Sensitivity Tolerance 	+/- 10%
Supply Voltage 	120VAC, 60Hz, 3 amps (unless otherwise specified)
Input Cables 	Standard: PVC ribbon cable, 105 °C max
Optional: Hi-temperature cable, 200 °C max
Dimensions 	6.5" H x 16.5" W x 12" D
Weight 	20 lbs
STD Event Detector Systems include: WinDatalog Software, test input cables 
(10 ft long, PVC insulated) single-ended, serial communication cable, 
complete instruction manual,
 </t>
  </si>
  <si>
    <t xml:space="preserve">80238</t>
  </si>
  <si>
    <t xml:space="preserve">Weiss</t>
  </si>
  <si>
    <t xml:space="preserve">TS130</t>
  </si>
  <si>
    <t xml:space="preserve">224/17903</t>
  </si>
  <si>
    <t xml:space="preserve">Thermal shock testing chamber</t>
  </si>
  <si>
    <t xml:space="preserve">22,000 USD</t>
  </si>
  <si>
    <t xml:space="preserve">-Removed from service in 2014
-Warehoused
-Located in Italy
-Can be inspected by appointment
-Can be sold 'as is' or refurbished with buy-off.
Shipping information:
-Weight 950 kg
-External dimensions: 2990 mm x 1820 mm x 1155 mm
s/n 224/17903
CE marked
Number of hours on the hour meter: 5,884.431 hours
Product Features:-
The temperature shock test chamber is made of two internal chambers 
arranged one on top of the other, with an automatic lifting basket.
The frame is made from corrosion-resistant galvanised sheet steel and is 
finished in RAL 5000 blue and RAL 9002 white grey.
Insulation-mineral wool-located between the internal and external casing.
The chambers are made in vapour-tight stainless steel.
Air volume changes caused by temperature variations during the test cycles 
are compensated for by means of a integrated expansion device.
The test basket is transported from the cold chamber to the hot chamber by 
an  electric motor coupled to a mechanical drive.
The vertical opening ergonomic sliding door of the hot chamber saves space 
in front of the chamber.
The window in the door allows optimal observation of the test basket.
Why Thermal shock testing ?
Thermal shock testing simulates the effects of temperature change on 
electronic systems.
International standards and test specifications used in the automotive, 
aerospace and electronics industries define how electronic systems must 
perform during certain give temperatures changes.
The tests aim to find out if sudden temperature changes will influence the 
long-term reliability of a product and if the product will operate safely.
Failures in parts and workmanship can be induced during Environmental 
Stress Screening (ESS) tests.
How the tests are carried out
The testing system is constructed with one hot and one cold chamber, 
independently temperature controlled, one on top of the other.
Quick temperature changes are simulated by moving the samples from one 
chamber to another.
A smooth air flow in the chambers is achieved using axial fans to blow the 
air over the heater or the chiller element.
Table of test methods:-
Test method 	Upper temperature 	Lower temperature 	Number
of temperature
  	°C 	Dwell time (h) 	Δ
(°C) 	°C 	Dwell time (h) 	Δ
(°C)
DIN-IEC 68-2-14 Na 1987 edition 	+40 . . . +220 	0.5 . . . 3 	3 % 	–10 . . 
. –65 	0.5 . . . 3 	8 % 	5
MIL-STD 202F/107G 3/84 edition 	+85 . . . +200 	0.25 . . . 8 	±0 	–55 . . . 
–65 	0.25 . . . 8 	0/–5 	5 / 25 / 50 / 100
MIL-STD 750C method 1051.5
4/92 edition 	+85 . . . +200 	10 mins 	±15/0 	–55 . . . –65 	10 mins 	
±0/–10 	20
MIL-STD 810F method 503.4
3/98 edition 	upon agreement
MIL-STD 883G method 1010.8
conditions A, B, C, [D, F]* 02/06 edition 	+85 . . . +200 	min.10 mins upon 
specimen reach. setpoint 	±15/0 	–55 . . . –65 	min.10 mins upon specimen 
reach. setpoint 	0/–10 	at least 10
MIL-STD 331B Test 113.1/C7
3/97 edition 	+71 	&gt;4 	  	–54 	&gt;4 	  	3
DEF 5011 4/71 edition 	+70 . . . +200 	1 	±3 	–25 . . . –65 	1 	±3 	10
DEF 133 dry 8/71 edition 	+55 	3 	±2 	–40 	3 	±3 	dry by agreement
Technical specifications of the test chamber:-
Model 	TS 130
Test basket volume 	approx. 130 l
Test basket dimensions Height
Width Depth 	approx. 430 mm
approx. 500 mm
approx. 600 mm
External dimensions Height
Width
Width inclusive of door hinge Depth without door
Depth with removable door Depth of notebook swivel 	approx. 1,990 mm
approx. 1,820 mm
approx. 1,850 mm
approx. 900 mm
approx. 1,155 mm
approx. 170 mm
Window in the sliding door Height
Width 	approx. 450 mm
approx. 500 mm
Temp. range (refer to working range) Hot chamber
Cold chamber 	approx. +60 . . . +220 °C
approx. –10 . . . –80 °C
Temperature constancy, in time 	approx. ±1 K
Changeover time 	approx. 10 secs
Max. specimen weight 	approx. 20 kg
Temperature change of 10 kg ICs in 	15 mins
Electrical connection 	3/N/PE AC 400 V ±10 % 50 Hz
CEE 32A connector
Max. power consumption 	approx. 28 A
Connected load 	approx. 14 kW
Paint finish 	RAL 5000 (blue) / RAL 9002 (grey)
Sound pressure level free field 1 m distance from front of unit 	approx. 61 
dB (A)
Weight 	approx. 950 kg
 </t>
  </si>
  <si>
    <t xml:space="preserve">Avezzano, 67051, Italy</t>
  </si>
  <si>
    <t xml:space="preserve">100700</t>
  </si>
  <si>
    <t xml:space="preserve">Alphasem</t>
  </si>
  <si>
    <t xml:space="preserve">DB 608-PRL</t>
  </si>
  <si>
    <t xml:space="preserve">1136</t>
  </si>
  <si>
    <t xml:space="preserve">Die Sort System</t>
  </si>
  <si>
    <t xml:space="preserve">Width = 1700 mm
Height = 1550 mm
Depth = 1300 mm
Weight = 500 kg
 </t>
  </si>
  <si>
    <t xml:space="preserve">83601</t>
  </si>
  <si>
    <t xml:space="preserve">ASM</t>
  </si>
  <si>
    <t xml:space="preserve">Extraction and Inspection of the Leadframe</t>
  </si>
  <si>
    <t xml:space="preserve">83602</t>
  </si>
  <si>
    <t xml:space="preserve">MC 609H</t>
  </si>
  <si>
    <t xml:space="preserve">PMC-H 17-02</t>
  </si>
  <si>
    <t xml:space="preserve">left:Leadframe in Magazine, transport in one of the ten Ovens, Cooling Station, right side: Leadframe out of Magazine</t>
  </si>
  <si>
    <t xml:space="preserve">83603</t>
  </si>
  <si>
    <t xml:space="preserve">IBE 139H</t>
  </si>
  <si>
    <t xml:space="preserve">IBE139H06-06</t>
  </si>
  <si>
    <t xml:space="preserve">Rotary Station then Buffered in Magazine and from Magazine to Wirebonder</t>
  </si>
  <si>
    <t xml:space="preserve">83605</t>
  </si>
  <si>
    <t xml:space="preserve">DS 830</t>
  </si>
  <si>
    <t xml:space="preserve">DS830-0101-0004</t>
  </si>
  <si>
    <t xml:space="preserve">Double Head Dispenser, left: Magazin, right: Leadframe</t>
  </si>
  <si>
    <t xml:space="preserve">83606</t>
  </si>
  <si>
    <t xml:space="preserve">83607</t>
  </si>
  <si>
    <t xml:space="preserve">PMC-H 17-01</t>
  </si>
  <si>
    <t xml:space="preserve">83609</t>
  </si>
  <si>
    <t xml:space="preserve">SLS 230T</t>
  </si>
  <si>
    <t xml:space="preserve">332097#3</t>
  </si>
  <si>
    <t xml:space="preserve">left: IC cup and testing good/bad and than sorting in small tube</t>
  </si>
  <si>
    <t xml:space="preserve">83610</t>
  </si>
  <si>
    <t xml:space="preserve">TLB 203EX</t>
  </si>
  <si>
    <t xml:space="preserve">121007263</t>
  </si>
  <si>
    <t xml:space="preserve">Testing</t>
  </si>
  <si>
    <t xml:space="preserve">83611</t>
  </si>
  <si>
    <t xml:space="preserve">SLT400</t>
  </si>
  <si>
    <t xml:space="preserve">332097#7</t>
  </si>
  <si>
    <t xml:space="preserve">left: IC cup, Taping on Reel</t>
  </si>
  <si>
    <t xml:space="preserve">108956</t>
  </si>
  <si>
    <t xml:space="preserve">Delvotec</t>
  </si>
  <si>
    <t xml:space="preserve">4500/Sieplace A2</t>
  </si>
  <si>
    <t xml:space="preserve">Die Bonder</t>
  </si>
  <si>
    <t xml:space="preserve">Double head, multichip</t>
  </si>
  <si>
    <t xml:space="preserve">106950</t>
  </si>
  <si>
    <t xml:space="preserve">6200</t>
  </si>
  <si>
    <t xml:space="preserve">04182</t>
  </si>
  <si>
    <t xml:space="preserve">Gold Ball Wire Bonder</t>
  </si>
  <si>
    <t xml:space="preserve">Full automatic Goldball Wirebonder for fine wire MCM and Hybrid 
Applications.
The 6200 family of machines was developed from the successful 6100 series 
of thermosonic gold ball bonders and offers the best choice for a wide 
range of commercially and strategically important applications where a 
truly universal bonder is required.
Linear motor drive systems allow fast, smooth-running operation with 
accuracy and repeatability in a small footprint.
• X/Y2 motion contained in the head enables rigid clamping of device and 
simpler design of automatic handling systems
• Pentium TM processor with UNIX based operating system and full network 
capability
• The basic machine is configured for an 8" x 6" bond area
• All machines use a process tolerant, grey-level pattern recognition 
system from Cognex
• Red and white light sources available with direct, oblique and diffuse 
lighting
• Programmable piezo-technology controlled wire clamp unit allows better 
process control
• Programmable bond weight controlled by linear motor system
• Over 10,000 wires and 200 dice in a single programme
• Step and repeat capability for modular programming
• Component handling can be manual, semi-automatic, fully automatic 
magazine-to-magazine or with an in-line link to conveyor systems
The family concept with a common hardware and software base allows retrofit 
of all options at any time but keeps the cost of the initial investment 
down to an absolute minimum.
    Specifications
  Bond area 200 x 150mm
  Z-range 20mm
  Wire diameter 17 to 50um
  Wire feed 2" spool
  Ultrasonic system   60kHz or 100kHz
  Pattern recognition travelling CCD camera and Cognex
  Lighting            3 channels, direct, indirect and side light
  Wire count          &gt; 10,000
  Die count           200 standard
  Control             Pentium processor with UNIX-based operating
                      system
  Programme storage   Hard disk, floppy disk and streamer
  Data transfer       several standard options for export of quality
                      control data;
                      CAD data import optional
  Network capability  TCP/IP network standard built in, allowing
                      remote access for diagnosis, service and
                      software maintenance
  Overall dimensions  58 x 100 x 150cm WxDxH
  Line requirements   100 - 260VAC, 50 - 60Hz, 3kW, single phase
  Air I vacuum        5 bar 550 mm/Hg
  Material Input
  Substrate size      200 x 150mm maximum
  Substrate types     Leadframes, PCBs, boats, carriers etc.
  Component           Manual, semi-automatic, automatic
  handling            magazine to magazine or in-line
                      including temperature controller, 3 heating
                      systems optional
  Operating Data
  Position            better than +/-3um typically
  repeatability
  Bond speed          350ms for 2mm loop typically
With rigid heating plates with a width of 170 mm
Working area: 200 x 150 mm
Heated oven/plates    
Microscope</t>
  </si>
  <si>
    <t xml:space="preserve">103737</t>
  </si>
  <si>
    <t xml:space="preserve">Diener</t>
  </si>
  <si>
    <t xml:space="preserve">Tetra 30LF PC</t>
  </si>
  <si>
    <t xml:space="preserve">116182</t>
  </si>
  <si>
    <t xml:space="preserve">Plasma Surface Treatment Machine</t>
  </si>
  <si>
    <t xml:space="preserve">Please check the pictures below for more information.</t>
  </si>
  <si>
    <t xml:space="preserve">100704</t>
  </si>
  <si>
    <t xml:space="preserve">ESEC</t>
  </si>
  <si>
    <t xml:space="preserve">3018</t>
  </si>
  <si>
    <t xml:space="preserve">304071</t>
  </si>
  <si>
    <t xml:space="preserve">Gold Ball Bonder</t>
  </si>
  <si>
    <t xml:space="preserve">Type: W-181 without microscope, complete but only for spare parts. This 
tool is sold for spares due to the software system installed on it is not 
Working.</t>
  </si>
  <si>
    <t xml:space="preserve">100705</t>
  </si>
  <si>
    <t xml:space="preserve">3088</t>
  </si>
  <si>
    <t xml:space="preserve">306067</t>
  </si>
  <si>
    <t xml:space="preserve">Type: W-133, with Microscope,complete but only for spare parts due to the 
software on the tool is not working.
Please check pictures below for more information</t>
  </si>
  <si>
    <t xml:space="preserve">100937</t>
  </si>
  <si>
    <t xml:space="preserve">Hesse &amp; Knipps</t>
  </si>
  <si>
    <t xml:space="preserve">BJ 820</t>
  </si>
  <si>
    <t xml:space="preserve">I-0278</t>
  </si>
  <si>
    <t xml:space="preserve">Magazine to magazine transport system for wirebonder</t>
  </si>
  <si>
    <t xml:space="preserve">Warehoused. Please check pictures below for more information.
</t>
  </si>
  <si>
    <t xml:space="preserve">109016</t>
  </si>
  <si>
    <t xml:space="preserve">KEYENCE</t>
  </si>
  <si>
    <t xml:space="preserve">VHX-2000 D</t>
  </si>
  <si>
    <t xml:space="preserve">DigitalMicrsocope</t>
  </si>
  <si>
    <t xml:space="preserve">84063</t>
  </si>
  <si>
    <t xml:space="preserve">Leica</t>
  </si>
  <si>
    <t xml:space="preserve">MZ 12.5</t>
  </si>
  <si>
    <t xml:space="preserve">Microscope</t>
  </si>
  <si>
    <t xml:space="preserve">84064</t>
  </si>
  <si>
    <t xml:space="preserve">MZ 8</t>
  </si>
  <si>
    <t xml:space="preserve">Magnification 6,3x up to 50x
Stand
Ergo Tubus
X-Y Cross table
Pculars 10X21B
Objectiv: Plan 1.0X
Cold Light Source Schott KL 1500 LCD
single arm swan neck
</t>
  </si>
  <si>
    <t xml:space="preserve">84065</t>
  </si>
  <si>
    <t xml:space="preserve">MZ 6</t>
  </si>
  <si>
    <t xml:space="preserve">69389</t>
  </si>
  <si>
    <t xml:space="preserve">Leica/Wild</t>
  </si>
  <si>
    <t xml:space="preserve">M 8</t>
  </si>
  <si>
    <t xml:space="preserve">Stereomicroscope</t>
  </si>
  <si>
    <t xml:space="preserve">6, 9, 12, 18, 25, 40, 50 Ocular 10x with cold light source Flexilux 600 
Longlife, Ringlight, big stand</t>
  </si>
  <si>
    <t xml:space="preserve">59152</t>
  </si>
  <si>
    <t xml:space="preserve">Multitest</t>
  </si>
  <si>
    <t xml:space="preserve">MT 8501 Kit for DIL400</t>
  </si>
  <si>
    <t xml:space="preserve">Condition: Good</t>
  </si>
  <si>
    <t xml:space="preserve">59153</t>
  </si>
  <si>
    <t xml:space="preserve">MT8501 Kit for DIL400</t>
  </si>
  <si>
    <t xml:space="preserve">59154</t>
  </si>
  <si>
    <t xml:space="preserve">MT 8501 Kit for DIL600</t>
  </si>
  <si>
    <t xml:space="preserve">108952</t>
  </si>
  <si>
    <t xml:space="preserve">Pink</t>
  </si>
  <si>
    <t xml:space="preserve">V8-G-AUTO</t>
  </si>
  <si>
    <t xml:space="preserve">Low pressure Plasma Cleaning System</t>
  </si>
  <si>
    <t xml:space="preserve">Small used and in Top condition</t>
  </si>
  <si>
    <t xml:space="preserve">100711</t>
  </si>
  <si>
    <t xml:space="preserve">Voetsch</t>
  </si>
  <si>
    <t xml:space="preserve">VT 4002</t>
  </si>
  <si>
    <t xml:space="preserve">Temperature Test Chamber</t>
  </si>
  <si>
    <t xml:space="preserve">Configuration and pictures available upon request</t>
  </si>
  <si>
    <t xml:space="preserve">72878</t>
  </si>
  <si>
    <t xml:space="preserve">4033</t>
  </si>
  <si>
    <t xml:space="preserve">Climate Chamber</t>
  </si>
  <si>
    <t xml:space="preserve"> 
Climate Chamber Voetsch VC 4033 (-40°C to + 180°C, Humidity: 10 to 98 % 
r.H. on +10°C bis +90°C,  Volume: 330 Litres, Compressor new)</t>
  </si>
  <si>
    <t xml:space="preserve">72881</t>
  </si>
  <si>
    <t xml:space="preserve">VT6060</t>
  </si>
  <si>
    <t xml:space="preserve">Vacuum Chamber </t>
  </si>
  <si>
    <t xml:space="preserve"> 
Vacuum Chamber Heraeus VT 6060M (Volume: 53 Litre, up to +200°C)
 </t>
  </si>
  <si>
    <t xml:space="preserve">100712</t>
  </si>
  <si>
    <t xml:space="preserve">VT 7012 S2</t>
  </si>
  <si>
    <t xml:space="preserve">Temperature Shock Test Chamber</t>
  </si>
  <si>
    <t xml:space="preserve">FACILITIES ITEMS PUMPS, CHILLERS AND MISC. EQUIPMENT FOR SALE</t>
  </si>
  <si>
    <t xml:space="preserve">2669</t>
  </si>
  <si>
    <t xml:space="preserve">Angelantoni</t>
  </si>
  <si>
    <t xml:space="preserve">T600 TU5</t>
  </si>
  <si>
    <t xml:space="preserve">5573</t>
  </si>
  <si>
    <t xml:space="preserve">Large Clean-room Oven with internal blowers</t>
  </si>
  <si>
    <t xml:space="preserve">FACILITIES</t>
  </si>
  <si>
    <t xml:space="preserve">CE MARK 380V , 11kW, 3 phase.
SERIAL NUMBER 5573
internal dimensions 100 cm x 69 cm x 85 cm hight
temperature range +40 to +160 celcius +/- 1 celcius
external dimensions 182cm x 105 cm x 215 cm (height).
Stored at warehouse of SD-FABSURPLUSI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
The machine is configurable via the insertion of a series of alphanumerical 
characters. 3 digit LED display, with a readout sensitivity of either 0.1 C 
or 1 C Outputs: 2 relays (two way contacts) 8(3) A 20 VAC</t>
  </si>
  <si>
    <t xml:space="preserve">10637</t>
  </si>
  <si>
    <t xml:space="preserve">T600 TUS</t>
  </si>
  <si>
    <t xml:space="preserve">5574</t>
  </si>
  <si>
    <t xml:space="preserve">CE MARK 380V , 18A, 11kW, 3 phase. SERIAL NUMBER 5574 internal dimensions 
100 cm x 69 cm x 85 cm hight temperature range +40 to +160 celcius external 
dimensions 182cm x 105 cm x 215 cm (height). Stored at warehouse of 
SDI-Fabsurplus Italy, Avezzano near Rome. Useful internal volume 600 litres 
Two ventilators are located in the roof of the oven so as to circulate the 
air inside the oven. The air circulation takes place from left to right 
looking from the front of the unit. The temperature inside the furnace is 
measured with platinum resistance thermocouples. Temperature controller 
model: Eliwell EWTR 940. Characteristics:- Dual output PID temperature 
controller, either dependant or independant, with menu options ON/OFF , PD, 
PID, soft start.The machine is configurable via the insertion of a series 
of alphanumerical characters. 3 digit LED display, with a readout 
sensitivity of either 0.1 C or 1 C Outputs: 2 relays (two way contacts) 
8(3) A 240 VAC</t>
  </si>
  <si>
    <t xml:space="preserve">98706</t>
  </si>
  <si>
    <t xml:space="preserve">Adixen Alcatel</t>
  </si>
  <si>
    <t xml:space="preserve">ADS 602H</t>
  </si>
  <si>
    <t xml:space="preserve">AP2503895</t>
  </si>
  <si>
    <t xml:space="preserve">Dry Vacuum pump combo</t>
  </si>
  <si>
    <t xml:space="preserve">Pump</t>
  </si>
  <si>
    <t xml:space="preserve">6,000 USD</t>
  </si>
  <si>
    <t xml:space="preserve">Dimensions (WxHxD): 57x95x53
Used condition. (Has been used with POCl3.).
Not currently refurbished.
Can be provided cleaned and refurbished at extra cost.
Ships from Avezzano (AQ) 67051 Italy.</t>
  </si>
  <si>
    <t xml:space="preserve">101768</t>
  </si>
  <si>
    <t xml:space="preserve">0010-00557 REV A</t>
  </si>
  <si>
    <t xml:space="preserve">Heat Exchanger</t>
  </si>
  <si>
    <t xml:space="preserve">7,000 EUR</t>
  </si>
  <si>
    <t xml:space="preserve">Type: 0010-00557 rev A
UNIT DIMENSIONS: 51 CM X 73 CM X 70 CM (H)
ESTIMATED CRATE DIMENSIONS: 61 CM X 83 CM X 100 CM (H)
ESTIMATED CRATED WEIGHT: 200 KGS</t>
  </si>
  <si>
    <t xml:space="preserve">77666</t>
  </si>
  <si>
    <t xml:space="preserve">Digital Analysis</t>
  </si>
  <si>
    <t xml:space="preserve">PH10 Adjustment system</t>
  </si>
  <si>
    <t xml:space="preserve">1080010</t>
  </si>
  <si>
    <t xml:space="preserve">PH Adjustment system</t>
  </si>
  <si>
    <t xml:space="preserve">De-installed, uncrated, in Boerne, 78006 TX warehouse
Model PH10 Adjustment system</t>
  </si>
  <si>
    <t xml:space="preserve">Boerne, TX</t>
  </si>
  <si>
    <t xml:space="preserve">79394</t>
  </si>
  <si>
    <t xml:space="preserve">Ebara</t>
  </si>
  <si>
    <t xml:space="preserve">A30W</t>
  </si>
  <si>
    <t xml:space="preserve">C80183</t>
  </si>
  <si>
    <t xml:space="preserve">Vacuum Pump</t>
  </si>
  <si>
    <t xml:space="preserve">4,999 USD</t>
  </si>
  <si>
    <t xml:space="preserve">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</si>
  <si>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 xml:space="preserve">79395</t>
  </si>
  <si>
    <t xml:space="preserve">Cc0005</t>
  </si>
  <si>
    <t xml:space="preserve">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</si>
  <si>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 xml:space="preserve">54217</t>
  </si>
  <si>
    <t xml:space="preserve">Edwards</t>
  </si>
  <si>
    <t xml:space="preserve">iQDP80 / QMB1200</t>
  </si>
  <si>
    <t xml:space="preserve">6635854</t>
  </si>
  <si>
    <t xml:space="preserve">Dry Vacuum Pump combo</t>
  </si>
  <si>
    <t xml:space="preserve">pump</t>
  </si>
  <si>
    <t xml:space="preserve">12,500 USD</t>
  </si>
  <si>
    <t xml:space="preserve">p/n 810-08442R Was used for doped Poly process
Location: Avezzano (AQ) 67051 Italy</t>
  </si>
  <si>
    <t xml:space="preserve">54218</t>
  </si>
  <si>
    <t xml:space="preserve">p/n 810-08442R Was used for doped Poly process Stock photos for 
illustrative puposes only.
Location: Avezzano (AQ) 67051 Italy</t>
  </si>
  <si>
    <t xml:space="preserve">54219</t>
  </si>
  <si>
    <t xml:space="preserve">p/n 810-08442R Was used for doped Poly process.
Location: Avezzano (AQ) 67051 Italy</t>
  </si>
  <si>
    <t xml:space="preserve">54220</t>
  </si>
  <si>
    <t xml:space="preserve">QDP80 + QMB 250F</t>
  </si>
  <si>
    <t xml:space="preserve">10,000 USD</t>
  </si>
  <si>
    <t xml:space="preserve">Location: Avezzano (AQ) 67051 Italy</t>
  </si>
  <si>
    <t xml:space="preserve">54221</t>
  </si>
  <si>
    <t xml:space="preserve">54222</t>
  </si>
  <si>
    <t xml:space="preserve">QDP80</t>
  </si>
  <si>
    <t xml:space="preserve">Dry Vacuum Pump</t>
  </si>
  <si>
    <t xml:space="preserve">4,000 USD</t>
  </si>
  <si>
    <t xml:space="preserve">95559</t>
  </si>
  <si>
    <t xml:space="preserve">iQDP40</t>
  </si>
  <si>
    <t xml:space="preserve">006467491</t>
  </si>
  <si>
    <t xml:space="preserve">Dry Mechanical Pump</t>
  </si>
  <si>
    <t xml:space="preserve">6,000 EUR</t>
  </si>
  <si>
    <t xml:space="preserve">-in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</si>
  <si>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 xml:space="preserve">106919</t>
  </si>
  <si>
    <t xml:space="preserve">STP-A1303C</t>
  </si>
  <si>
    <t xml:space="preserve">0000050164</t>
  </si>
  <si>
    <t xml:space="preserve">TURBOMOLECULAR PUMP</t>
  </si>
  <si>
    <t xml:space="preserve">PUMP</t>
  </si>
  <si>
    <t xml:space="preserve">17,000 EUR</t>
  </si>
  <si>
    <t xml:space="preserve">ONLY THE PUMP.
CABLES AND CONTROLLER NOT INCLUDED.
HAS BEEN USED WITH BCl3 Cl2, HBr, SF6.
HAS NOT BEEN DECONTAMINATED. WILL REQUIRE CLEANING BEFORE USE.</t>
  </si>
  <si>
    <t xml:space="preserve">106972</t>
  </si>
  <si>
    <t xml:space="preserve">QDP80 Drystar</t>
  </si>
  <si>
    <t xml:space="preserve">15281</t>
  </si>
  <si>
    <t xml:space="preserve">Dry Vacuum pump with power box</t>
  </si>
  <si>
    <t xml:space="preserve">-deinstalled from working condition
-233 kg, 40 cm x 97 cm x 90 cm (H)
-CE MARKED
-208V 3 PH 30A 50/60 HZ
-see attached photos for details</t>
  </si>
  <si>
    <t xml:space="preserve">106973</t>
  </si>
  <si>
    <t xml:space="preserve">QDP80 + QMB250F</t>
  </si>
  <si>
    <t xml:space="preserve">M459640</t>
  </si>
  <si>
    <t xml:space="preserve">Dry Vacuum pump combo with power box</t>
  </si>
  <si>
    <t xml:space="preserve">-deinstalled from working condition
-CE MARKED
-208V 3 PH 50/60 HZ
-see attached photos for details</t>
  </si>
  <si>
    <t xml:space="preserve">106974</t>
  </si>
  <si>
    <t xml:space="preserve">QDP40 + QMB250F</t>
  </si>
  <si>
    <t xml:space="preserve">M459690</t>
  </si>
  <si>
    <t xml:space="preserve">106975</t>
  </si>
  <si>
    <t xml:space="preserve">69878</t>
  </si>
  <si>
    <t xml:space="preserve">Edwards / Seiko Seiki</t>
  </si>
  <si>
    <t xml:space="preserve">STP 1000C</t>
  </si>
  <si>
    <t xml:space="preserve">0000014025</t>
  </si>
  <si>
    <t xml:space="preserve">TURBO PUMP TMP 100C 250 ISO-K/KF40</t>
  </si>
  <si>
    <t xml:space="preserve">VACUUM PUMP</t>
  </si>
  <si>
    <t xml:space="preserve">15,000 EUR</t>
  </si>
  <si>
    <t xml:space="preserve">S/N 0000014025 LOCATED IN AVEZZANO, ITALY 67051 (NEAR ROME) USED
REQUIRES REFURBISHMENT AND CLEANING PRIOR TO USE.
CAN BE SOLD REFURBISHED AT EXTRA COST.
THE CONTROLLER AND THE CONTROL CABLE ARE ALSO AVAILABLE FOR PURCHASE IF 
REQUIRED.
AXCELIS PART NUMBER
3100353</t>
  </si>
  <si>
    <t xml:space="preserve">https://www.fabsurplus.com/sdi_catalog/salesItemDetails.do?id=109014</t>
  </si>
  <si>
    <t xml:space="preserve">109014</t>
  </si>
  <si>
    <t xml:space="preserve">BOC Edwards</t>
  </si>
  <si>
    <t xml:space="preserve">TEMPEST NRB851000</t>
  </si>
  <si>
    <t xml:space="preserve">Exhaust management gas scrubber</t>
  </si>
  <si>
    <t xml:space="preserve">Equipment Details: Exhaust management gas scrubber.
Sypply Voltage/Phase/Frequency
415 Volts 3PH 50 Нz
Vintage: 
2004
 </t>
  </si>
  <si>
    <t xml:space="preserve">108954</t>
  </si>
  <si>
    <t xml:space="preserve">Empak</t>
  </si>
  <si>
    <t xml:space="preserve">PH9150</t>
  </si>
  <si>
    <t xml:space="preserve">Wafer Transportation Box</t>
  </si>
  <si>
    <t xml:space="preserve">60</t>
  </si>
  <si>
    <t xml:space="preserve">for 6 zoll Wafer
with 25 Slot
used for sale
in stock 26 pieces used complete
in stock 19 pieces used, cleaned, complete
in stock 15 pieces used without a carrier
 </t>
  </si>
  <si>
    <t xml:space="preserve">Erfurt Germany</t>
  </si>
  <si>
    <t xml:space="preserve">108955</t>
  </si>
  <si>
    <t xml:space="preserve">entegris</t>
  </si>
  <si>
    <t xml:space="preserve">Wafer Transportation Box 6"</t>
  </si>
  <si>
    <t xml:space="preserve">used, cleaned
- Entegris 6" Shipping Box with 25 slot for Wafer
- in stock 7 pieces</t>
  </si>
  <si>
    <t xml:space="preserve">108957</t>
  </si>
  <si>
    <t xml:space="preserve">Box 2"</t>
  </si>
  <si>
    <t xml:space="preserve">Wafer Transportation Box 2"</t>
  </si>
  <si>
    <t xml:space="preserve">330</t>
  </si>
  <si>
    <t xml:space="preserve">with 25 Slots, new or cleaned, shrink - wrapped
in stock  330 pcs.
 </t>
  </si>
  <si>
    <t xml:space="preserve">108958</t>
  </si>
  <si>
    <t xml:space="preserve">A72-40MB-0215</t>
  </si>
  <si>
    <t xml:space="preserve">Teflon Carrier 4"</t>
  </si>
  <si>
    <t xml:space="preserve">97</t>
  </si>
  <si>
    <t xml:space="preserve">- Teflon
- new
- Entegris 4" Carrier
- in stock 97 pieces
 </t>
  </si>
  <si>
    <t xml:space="preserve">108959</t>
  </si>
  <si>
    <t xml:space="preserve">PH9100</t>
  </si>
  <si>
    <t xml:space="preserve">Wafer Transportation Box 4"</t>
  </si>
  <si>
    <t xml:space="preserve">55</t>
  </si>
  <si>
    <t xml:space="preserve">used, cleaned
- Entegris 4" Shipping Box with 25 slot for Wafer
- Entegris PH 9100, welded, in stock 38 pieces
- Entegris PH 9100 used, cleaned 11 pieces
- Empak PH 9100  in stock 6 pieces</t>
  </si>
  <si>
    <t xml:space="preserve">108953</t>
  </si>
  <si>
    <t xml:space="preserve">Fluoroware</t>
  </si>
  <si>
    <t xml:space="preserve">PA182-39MLB-0603</t>
  </si>
  <si>
    <t xml:space="preserve">Carrier 4"</t>
  </si>
  <si>
    <t xml:space="preserve">8</t>
  </si>
  <si>
    <t xml:space="preserve">Blue</t>
  </si>
  <si>
    <t xml:space="preserve">used 
- blue
- Fluoroware 4" Box
- in stock 8 pieces</t>
  </si>
  <si>
    <t xml:space="preserve">79892</t>
  </si>
  <si>
    <t xml:space="preserve">Gossen Konstanter</t>
  </si>
  <si>
    <t xml:space="preserve">IEC625</t>
  </si>
  <si>
    <t xml:space="preserve">Power supply Gossen Konstanter UOP</t>
  </si>
  <si>
    <t xml:space="preserve">DEINSTALLED
WAREHOUSED
CAN BE INSPECTED BY APPOINTMENT
LOCATION: AVEZZANO 67051 ITALY
</t>
  </si>
  <si>
    <t xml:space="preserve">103208</t>
  </si>
  <si>
    <t xml:space="preserve">Keller</t>
  </si>
  <si>
    <t xml:space="preserve">VARIO-T 1.0-SC8-B30-HD</t>
  </si>
  <si>
    <t xml:space="preserve">20100851</t>
  </si>
  <si>
    <t xml:space="preserve">Scrubber / Compact Dust Separator for Baccini  laser unit exhaust air</t>
  </si>
  <si>
    <t xml:space="preserve">Scrubber / Compact Dust Separator for Baccini/Rofin laser exhaust air.
This unit is a filtering separator designed to collect dry substances and 
separate them from industrial exhaust air.
The application ranges are as follows:-
Solid dry dust YES
combustible/explosive NO
solid and moist or hygroscopic NO
liquid (i.e.mist) NO
gaseous NO
Supply voltage 400 V 50 HZ 8 A
Deinstalled and warehoused.
See attached photos for details.
A complete set of the original operating manuals from Keller and Applied 
Materials are included (See attached SCANNED COPIES).
DIMS 90 CM X 130 CM X 244 CM</t>
  </si>
  <si>
    <t xml:space="preserve">100939</t>
  </si>
  <si>
    <t xml:space="preserve">Karl Suss</t>
  </si>
  <si>
    <t xml:space="preserve">Mask Holder</t>
  </si>
  <si>
    <t xml:space="preserve">1 Set for 4" Wafer (Front-/Backside), 1 Set for 5" Wafer (Front-/Backside)
Please check pictures below for more information
</t>
  </si>
  <si>
    <t xml:space="preserve">106913</t>
  </si>
  <si>
    <t xml:space="preserve">MA150 (Spare Parts)</t>
  </si>
  <si>
    <t xml:space="preserve">spares</t>
  </si>
  <si>
    <t xml:space="preserve">106969</t>
  </si>
  <si>
    <t xml:space="preserve">Leybold</t>
  </si>
  <si>
    <t xml:space="preserve">Trivac D40BCS</t>
  </si>
  <si>
    <t xml:space="preserve">Rotary Vacuum Pump</t>
  </si>
  <si>
    <t xml:space="preserve">Volume Flow Rate: 40 m3/h
Ultimate Pressure: 8 x 10-4 mbar
Oil: Fomblin
Motor voltage: 230/400V, 50 Hz or 250/440V, 60Hz</t>
  </si>
  <si>
    <t xml:space="preserve">AVEZZANO IN THE RACKING</t>
  </si>
  <si>
    <t xml:space="preserve">106970</t>
  </si>
  <si>
    <t xml:space="preserve">AK 40-65</t>
  </si>
  <si>
    <t xml:space="preserve">Condensate Trap for Rotary Vacuum Pump</t>
  </si>
  <si>
    <t xml:space="preserve">DN 40 ISO-KF connectors</t>
  </si>
  <si>
    <t xml:space="preserve">77665</t>
  </si>
  <si>
    <t xml:space="preserve">Neslab</t>
  </si>
  <si>
    <t xml:space="preserve">HX-2000</t>
  </si>
  <si>
    <t xml:space="preserve">101205834</t>
  </si>
  <si>
    <t xml:space="preserve">75 KW Recirculating Chiller</t>
  </si>
  <si>
    <t xml:space="preserve">chiller</t>
  </si>
  <si>
    <t xml:space="preserve">Used Neslab HX-2000 chiller
deinstalled 2012, in storage in our Texas warehouse.
Cooling Capacity:
75 KW at 25 Celcius temperature
45 KW at 10 Celcius Temperature (See attached table).
The HX2000 Recirculating Chiller is designed to provide a continuous flow 
of cooling fluid at a constant temperature and pressure.
The unit consists of a reservoir, circulating pump, air-cooled 
refrigeration system, and a digital temperature controller.
The unit can run from a remote monitoring/controlling  device.The unit is 
designed for all-weather use. This allows heat produced by theinstrument 
being cooled to be discharged outdoors. The high capacity pump allows the 
unit to be located a great distance from the instrument being cooled. The 
pump flow is adjustable at the unit.
BOM: 319109291701
S/N: 101205034
Volts: 460 Hz: 60 Phase: 3
Total current: 40A
Max. Fuse: 90 A
Compressor RLA: 35 LRA: 154
Hi Pressure: 450 PSI Low Pressure: 150 PSI
Charge: R22, 90 LBS
Motors: Pump 1EA, FLA: 7.0 HP, CP100
Fan: 2EA, FLA: 1.0/1.0
Made in USA
 </t>
  </si>
  <si>
    <t xml:space="preserve">100709</t>
  </si>
  <si>
    <t xml:space="preserve">Schroff</t>
  </si>
  <si>
    <t xml:space="preserve">PSM 115</t>
  </si>
  <si>
    <t xml:space="preserve">Power Supply Unit</t>
  </si>
  <si>
    <t xml:space="preserve">10</t>
  </si>
  <si>
    <t xml:space="preserve">108960</t>
  </si>
  <si>
    <t xml:space="preserve">Shin-Etsu</t>
  </si>
  <si>
    <t xml:space="preserve">MW 200</t>
  </si>
  <si>
    <t xml:space="preserve">Wafer Transportation Box 8"</t>
  </si>
  <si>
    <t xml:space="preserve">50</t>
  </si>
  <si>
    <t xml:space="preserve">for 8 zoll Wafer
25 Slot
in stock 50 piece
 </t>
  </si>
  <si>
    <t xml:space="preserve">84082</t>
  </si>
  <si>
    <t xml:space="preserve">Varian</t>
  </si>
  <si>
    <t xml:space="preserve">Turbo-V 250 MacroTorr</t>
  </si>
  <si>
    <t xml:space="preserve">85077</t>
  </si>
  <si>
    <t xml:space="preserve">Turbo Pump DN ISO 100 Type</t>
  </si>
  <si>
    <t xml:space="preserve">3,999 USD</t>
  </si>
  <si>
    <t xml:space="preserve">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</si>
  <si>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 xml:space="preserve">95409</t>
  </si>
  <si>
    <t xml:space="preserve">SOLAR CELL MANUFACTURING EQUIPMENT FOR SALE</t>
  </si>
  <si>
    <t xml:space="preserve">Ref. Id</t>
  </si>
  <si>
    <t xml:space="preserve">54859</t>
  </si>
  <si>
    <t xml:space="preserve">35 MWp</t>
  </si>
  <si>
    <t xml:space="preserve">Baccini</t>
  </si>
  <si>
    <t xml:space="preserve">9.0044.0650.030 and 900140650010</t>
  </si>
  <si>
    <t xml:space="preserve">Solar Cell Print line for Mono or Poly Crystalline Solar Cells</t>
  </si>
  <si>
    <t xml:space="preserve">156 mm</t>
  </si>
  <si>
    <t xml:space="preserve">350,000 USD</t>
  </si>
  <si>
    <t xml:space="preserve">Location: Port Klang, Malaysia.
Front end of line (Printers and dryers, chip and crack camera) s/n: 
900140650010
***********************************************************************************************
Fully Automated Line Polycrystalline Solar Cells
16% plus efficiency cells
Equipment includes the following:- 
1 x Redmann loader-cassette to conveyor
1 x Conveyor
1 x Chip and crack camera
1 x Baccini Printer 1
1 x Baccini Dryer 1
1 x Baccini Printer 2
1 x Baccini Dryer 2
1 x Baccini printer 3
1 x Centrotherm dryer
1 x Centrotherm fast firing furnace
1 x Centrotherm cooler
1 x Centrotherm output table
1 x Innolas laser
1 x Baccini unloader to stack
1 x Baccini color sorter with flipper
1 x Baccini electrical tester
1 x Baccini sorter 1
1 x Baccini sorter 2
Here is the capacity calculation:-
1200 X 4watt cells = 4,800 watts (these are LDK 4 watt Solar wafers)
4,800 watts X 24 Hr = 115,200
115,200 X 7 days = 806,400 Watts
806,400 X 52 Wks. = 41,932,800 watts
41,932,800 X .8 production = 33,546,240 Watts
The tools have been de-installed and are presently stored in a climate 
controlled environment.
The tools are not crated so you may do a visual inspection if desired.
There are some video showing the line on youtube.
Here are links to the videos:-
http://www.youtube.com/watch?v=jefuJsxBGDY&amp;feature=g-upl&amp;context=G2c01117AUAAAAAAAAAA
&lt;http://www.youtube.com/watch?v=jefuJsxBGDY&amp;feature=g-upl&amp;context=G2c01117AUAAAAAAAAAA&gt;
http://www.youtube.com/watch?v=I7wetRMVri4&amp;feature=g-upl&amp;context=G2f7c1cdAUAAAAAAABAA
&lt;http://www.youtube.com/watch?v=I7wetRMVri4&amp;feature=g-upl&amp;context=G2f7c1cdAUAAAAAAABAA&gt;
http://www.youtube.com/watch?v=IEeEiiciwWE&amp;feature=g-upl&amp;context=G2c347c2AUAAAAAAACAA
&lt;http://www.youtube.com/watch?v=IEeEiiciwWE&amp;feature=g-upl&amp;context=G2c347c2AUAAAAAAACAA&gt;
http://www.youtube.com/watch?v=MDYs7vuNYiM&amp;feature=g-upl&amp;context=G23bfb3fAUAAAAAAADAA
&lt;http://www.youtube.com/watch?v=MDYs7vuNYiM&amp;feature=g-upl&amp;context=G23bfb3fAUAAAAAAADAA&gt;
http://www.youtube.com/watch?v=Ym5vzDv6EzU&amp;feature=g-upl&amp;context=G2e79487AUAAAAAAAEAA
&lt;http://www.youtube.com/watch?v=Ym5vzDv6EzU&amp;feature=g-upl&amp;context=G2e79487AUAAAAAAAEAA&gt;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Back end of line s/n: 9.0044.0650.030
********************************************
Back end of line (Cell testers and sorters) description:-
BACCINI Tester 1, with 2x manual load /
buffer stations, (2) product quality control
cameras for sunny and back sides and cell
flip device.
BACCINI Tester 2, fitted with
measurement pin chuck;
BERGER Pulsed Solar Simulator
Typ: PSS10-HS
S/N: 1024
230 V, 50 Hz, 3000 W, 16 A
CE-marked
Deinstalled, in Singapore, crated in warehouse
 Inspection by appointment only
Baccini
Solar Cell test line
Commissioned: Oct 2004
Built: Jun 2006
s/n: 9.0044.0650.030
Electrical Drawing number: 7.1936.10.00.000
Pneumatic drawing number: 7.1936.11.00.000
Electrical supply rating: 3 phase 400V 50 Hz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All manuals and software disks included</t>
  </si>
  <si>
    <t xml:space="preserve">Port Klang, malaysia</t>
  </si>
  <si>
    <t xml:space="preserve">98785</t>
  </si>
  <si>
    <t xml:space="preserve">60 MWp</t>
  </si>
  <si>
    <t xml:space="preserve">Solar Cell Print Line for Mono or Poly Crystalline Solar Cells</t>
  </si>
  <si>
    <t xml:space="preserve">Solar</t>
  </si>
  <si>
    <t xml:space="preserve">250,000 EUR</t>
  </si>
  <si>
    <t xml:space="preserve">De-installed, warehoused, can be inspected by appointment.
Located in Avezzano, Italy, and warehoused.
Equipment List
Ref. Id
Manufacturer
Model
Description
Vintage
01.06.2008
98707
Alcatel
ADS 602H
Dry Pump
01.06.2008
98708
Baccini
Furnace 1
Drying Furnace
01.06.2008
98709
Baccini
Furnace 2
Drying Furnace
01.06.2008
98710
Baccini
Test 1
Solar Cell Inspection
01.06.2008
98711
Baccini
Test 2
Icos Solar Cell Inspection
01.06.2008
98712
Baccini
Test 3
Automatic Cell Sorter
01.06.2008
98713
Baccini
Wafer Boats
Spares
01.06.2008
01.06.2008
98715
Baccini
Printer 1 sn 9.0085.1550.090
Screen Printer
01.06.2008
98716
Baccini
Printer 2
Screen Printer
01.06.2008
98717
Baccini
Printer 3
Screen Printer
01.06.2008
98718
Berger
PSS10
Pulsed Solar Simulator
01.06.2008
98719
Braun
FWC 30/CW-LT
Chiller
01.06.2008
98720
Centrotherm
DO-FF-8600-300
Fast Firing Furnace
01.06.2008
98721
Centrotherm
E 2000 HT 300-4
Diffusion Furnace
01.06.2008
98722
Centrotherm
E 2000 HT 320-4
Diffusion Furnace
01.06.2008
98723
Centrotherm
Gas Box
Auto Refill System
01.06.2008
98724
Centrotherm
Loader
Furnace Loader
01.06.2008
98725
Centrotherm
Loader
Furnace Loader
01.06.2008
98726
Jonas &amp; Redman
SDB
Automated Loader for Baccini Printing Line
01.06.2008
98727
Jonas &amp; Redman
WHD (Wafer Handling Diffusion)
Automated Loader for Centrotherm E2000 Furnace
01.06.2008
98728
Jonas &amp; Redman
WHP (Wafer Handling Plasm)
Automated Loader for Anti Reflection Coating System
01.06.2008
98729
Keller
VARIO-T-10-SC8-B30_HD
Scrubber
01.06.2010
98730
LOTUS
Spray Cleaner
WET Clean
01.11.2007
98731
Rofin
PowerLine D-100 (RSM, Sx)
Fiber Laser
01.03.2008
  	 </t>
  </si>
  <si>
    <t xml:space="preserve">77009</t>
  </si>
  <si>
    <t xml:space="preserve">Screen Printer 2</t>
  </si>
  <si>
    <t xml:space="preserve">900140650010</t>
  </si>
  <si>
    <t xml:space="preserve">screen printer</t>
  </si>
  <si>
    <t xml:space="preserve">Location: The warehouse, Port Klang, Malaysia.
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WEIGHT AND DIMENSIONS: 155 cm x 285 cm x 230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Malaysia.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</si>
  <si>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 xml:space="preserve">Port Klang Malaysia</t>
  </si>
  <si>
    <t xml:space="preserve">77010</t>
  </si>
  <si>
    <t xml:space="preserve">Screen Printer 3</t>
  </si>
  <si>
    <t xml:space="preserve">Integrated printers and dryers for the production of 156 mm square solar 
cells.
The integrated dryers and printers are fed via a Jonas and Redmann loader.
The J and R loader actually loads onto a Chip and Crack detection system, 
which then feeds into the first printer.
3 printers
2 Dryers
Soft Line.
Loaders: Printer 1 Dryer 1 Printer 2 Dryer 2 Printer 3
Operational prior to de-installation
In-line with Baccini Solar Cell Line 156mm
Single Lane process.
S/N 900140650010
LAYOUT 7.1703.00.00.000
CE Marked
WEIGHT AND DIMENSIONS: 145 cm x 195 cm x 223 cm (h) , weight 1000 kg
Attached also is the layout of the complete line.
The loader for the line is manufactured by Jonas and Redmann.
The 3rd printer unloaded directly onto the input table of the Centrotherm 
Fast Firing Furnace, which was the next element in the line.
The printers and dryers were re-furbished, re-located and re-installed by 
Applied Baccini in 2011.
Attached is the install report.
Following re-installation, only a very small quantity of pilot production 
was run.
The line was de-installed in february 2012.
The line has been dis-assembled and cleaned.
It is now in storage in Port Klang.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t>
  </si>
  <si>
    <t xml:space="preserve">77013</t>
  </si>
  <si>
    <t xml:space="preserve">CHIP AND CRACK CAMERA</t>
  </si>
  <si>
    <t xml:space="preserve">9.0044.0650.030 	</t>
  </si>
  <si>
    <t xml:space="preserve">Chip and Crack camera</t>
  </si>
  <si>
    <t xml:space="preserve">Chip and Crack Camera for incoming wafer inspection at the front end of the 
line before the printing step .
Operational prior to de-installation
In-line with Baccini Solar Cell Line 156mm Solar Cell line Single Lane 
process
Inspection by appointment.
Currently stored in Port Klang, Malaysia.
See photos for details.
Dimensions: 150 cm x 237 cm x 200 cm (h) , weight 500 kg
CE marked
Camera type: Dalsa
Lens: El Nikkor AF 50 MM 1:1.8
Computer: Univision PI-LSYS-00L
All manuals and software disks included
S/N: 9.0044.0650.030</t>
  </si>
  <si>
    <t xml:space="preserve">77017</t>
  </si>
  <si>
    <t xml:space="preserve">Cell electrical tester</t>
  </si>
  <si>
    <t xml:space="preserve"> 9.0044.0650.030</t>
  </si>
  <si>
    <t xml:space="preserve">Electrical Cell tester</t>
  </si>
  <si>
    <t xml:space="preserve">THIS MODULE: Electrical tester.
Operational prior to de-installation
In-line with Baccini Solar Cell Line 156mm Solar Cell line Single Lane 
process
Inspection by appointment.
Currently stored in Singapore.
See photos for details.
Dimensions: 115 cm x 260 cm x 210 cm (h) , weight 700 kg
CE marked
All manuals and software disks included
serial number: 9.0044.0650.030
Location: Port Klang, Malaysia
OVERALL INTEGRATED SOLAR CELL TEST LINE INFORMATION (ALSO AVAILABLE FOR 
SALE):
Baccini
Solar Cell test line
Commissioned: Oct 2004
Built: Jun 2006
s/n: 9.0044.0650.030
Electrical Drawing number: 7.1936.10.00.000
Pneumatic drawing number: 7.1936.11.00.000
Electrical supply rating: 3 phase 400V 50 Hz
BACCINI Tester 1, with 2x manual load /
buffer stations, (2) product quality control
cameras for sunny and back sides and cell
flip device.
BACCINI Tester 2, fitted with
measurement pin chuck;
BERGER Pulsed Solar Simulator
Typ: PSS10-HS
S/N: 1024
1ST MODULE:Unloader from furnace table
2ND MODULE:Color tester item 17
dimensions: 350 cm x 112 cm x 215 cm weight 2000 kg
Camera module manufacturer: GP Solar
Type: B00000542
Model: Cell Class RD Vision
CE Marked
Number of camera modules:2
Module 1
Camera 1 type: Hitachi with 25 mm lens 1:1.4Pentax Cosmicar
Camera 2 type: Tamron SP DI 1.28 MACRO #55
Camera 3 type: Hitachi with 25 mm lens 1:1.4 Pentax Cosmicar
Module 2
Camera 1 type: Hitachi with 25 mm lens 1:1.4Pentax Cosmicar
Camera 2 type: Tamron SP DI 1.28 MACRO #55
Camera 3 type: Hitachi with 25 mm lens 1:1.4 Pentax Cosmicar
3RD Module: Electrical tester
Dimensions: 115 cm x 260 cm x 210 cm (h) , weight 700 kg
CE marked
4th Module: Sorter 1
5th Module: Sorter 2</t>
  </si>
  <si>
    <t xml:space="preserve">77021</t>
  </si>
  <si>
    <t xml:space="preserve">Dryer 1</t>
  </si>
  <si>
    <t xml:space="preserve">De-installed and warehoused in March 2012.
BACCINI DRYER 1
CURRENTLY IN STORAGE IN PORT KLANG, MALAYSIA.
DIMENSIONS (IN STORAGE): 130 CM X 250 CM X 220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</si>
  <si>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 xml:space="preserve">77022</t>
  </si>
  <si>
    <t xml:space="preserve">Dryer 2</t>
  </si>
  <si>
    <t xml:space="preserve">De-installed and warehoused in March 2012.
BACCINI DRYER 2
CURRENTLY IN STORAGE IN PORT KLANG, MALAYSIA.
DIMENSIONS (IN STORAGE): 131 CM X 250 CM X 222 CM (H), WEIGHT 1500 KG
Front end of line (Printers and dryers, chip and crack camera) s/n: 
900140650010
***********************************************************************************************
Purchased from Q-Cells.
Fully Automated Line Polycrystalline Solar Cells
16% plus efficiency cells
This system is used for the production of solar cells by the silk-screen 
printing process.
This process allows the production of:
-Conductors
-Resistors
-Dieelectrics
-Glass protections
-Cross-overs
The loading of the system is carried out by a conveyer with vision system. 
Wafer cells arrive from a conveyer to a Baccini
conveyer and here, by a vision system the cells are aligned and put on a 
walking beam, by adjusting the speed of the first
conveyer you can obtain loading heaps of 4 or 6 cells.
Printing head resolution is approx 0.5nm
Front end of line Technical Specifications
------------------------
Installation environment: 18 - 25 deg C
Max relative Moisture: 70%
Overall Size: Base: 15,995 x 2451.5 mm
    Height: 2,250mm
A) Production
-Cell Size: 100x100mm,125x125mm,150x150mm
-Cell Thickness min-max 200nm - 330
-Max cells working per hour: 1,125 cells/hr
(Squeegee speed: 100mm/sec)
-Max cells breakage percentage: max 0.5%
-Line availability:  &gt;95%
D) First Printing Machine
-Max horidontal squeegee stroke: 240mm
-Squeegee speed min-max: mm/s 0-333
-max vertical squeegee stroke: 33mm
-squeegee pressure N 0-150
-squeegee pressure accuracy: +/- 0.2N
-Maximum printing area: 210x210mm
-maximum printing screen size: 380x460mm
E) Drying vertical oven
-Number of cells per each shelf n.5
-total number of shelves n.52
-number of temperature control zones n.4
-settled temperature tolerance +/- 5deg C
-max operating temperature in the oven: 250deg C
-min operating temperature in the oven: 40deg C
-paste levelling and pre-heating time: min.2
-drying time min.5
-cooling time min.2
h) Feeding
-electrical feeding 400V +/- 10% 3-Phase+PE(3 phases wires +1 ground PE), 
50hz
-installed electrical power: 32KW
-compressed air supply: Bar 6
-Compressed air consumption nl/min 250
-Vacuum supply: mm Hg 600
-Vacuum suction capacity: mc/h 25
Breakages in the quality inspection unit can detect splinters and crazes 
presence,
with a minimum opening of 50x50nm are detected. Defective cells are 
automatically rejected.
</t>
  </si>
  <si>
    <t xml:space="preserve">98708</t>
  </si>
  <si>
    <t xml:space="preserve">Furnace 1</t>
  </si>
  <si>
    <t xml:space="preserve">900851550090</t>
  </si>
  <si>
    <t xml:space="preserve">Drying Furnace</t>
  </si>
  <si>
    <t xml:space="preserve">Dimensions (WxHxD): 130x185x255</t>
  </si>
  <si>
    <t xml:space="preserve">98709</t>
  </si>
  <si>
    <t xml:space="preserve">Furnace 2</t>
  </si>
  <si>
    <t xml:space="preserve">98710</t>
  </si>
  <si>
    <t xml:space="preserve">Test 1</t>
  </si>
  <si>
    <t xml:space="preserve">Solar Cell Inspection</t>
  </si>
  <si>
    <t xml:space="preserve">Dimensions (WxHxD): 86x190x146</t>
  </si>
  <si>
    <t xml:space="preserve">98711</t>
  </si>
  <si>
    <t xml:space="preserve">Test 2</t>
  </si>
  <si>
    <t xml:space="preserve">Icos Solar Cell Inspection</t>
  </si>
  <si>
    <t xml:space="preserve">Dimensions (WxHxD): 180x190x87</t>
  </si>
  <si>
    <t xml:space="preserve">98712</t>
  </si>
  <si>
    <t xml:space="preserve">Test 3 </t>
  </si>
  <si>
    <t xml:space="preserve">Automatic Cell Sorter</t>
  </si>
  <si>
    <t xml:space="preserve">Dimensions (WxHxD): 190x190x160
Please heck the pictures below for more information.
Check the video below:</t>
  </si>
  <si>
    <t xml:space="preserve">98715</t>
  </si>
  <si>
    <t xml:space="preserve">Baccini </t>
  </si>
  <si>
    <t xml:space="preserve">Printer 1</t>
  </si>
  <si>
    <t xml:space="preserve">9.0085.1550.090</t>
  </si>
  <si>
    <t xml:space="preserve">Screen Printer</t>
  </si>
  <si>
    <t xml:space="preserve">Please check the pictures below for more information. The printer is fitted 
with a rotary turntable, with 4 print stations.
Dimensions (WxHxD): 180 cm x 182 cm x 130 cm
s.n. 9.0085.1550.090
Check the video below to see the tool:</t>
  </si>
  <si>
    <t xml:space="preserve">98716</t>
  </si>
  <si>
    <t xml:space="preserve">Printer 2</t>
  </si>
  <si>
    <t xml:space="preserve">Dimensions (WxHxD): 180x182x130</t>
  </si>
  <si>
    <t xml:space="preserve">98717</t>
  </si>
  <si>
    <t xml:space="preserve">Printer 3</t>
  </si>
  <si>
    <t xml:space="preserve">60,000 USD</t>
  </si>
  <si>
    <t xml:space="preserve">This Baccini screen printer includes:
8002103 ALL printer paste application dispenser
Dimensions (WxHxD): 180x182x130
Please check the pictures below for more information</t>
  </si>
  <si>
    <t xml:space="preserve">100888</t>
  </si>
  <si>
    <t xml:space="preserve">Furnace 3</t>
  </si>
  <si>
    <t xml:space="preserve">103388</t>
  </si>
  <si>
    <t xml:space="preserve">Oven 3 Unload Buffer FFF</t>
  </si>
  <si>
    <t xml:space="preserve">Unload buffer unit from Oven 3 and FFF loader</t>
  </si>
  <si>
    <t xml:space="preserve">Dimensions (WxD): 870 x 670
With 90 degree left handed direction change.</t>
  </si>
  <si>
    <t xml:space="preserve">98718</t>
  </si>
  <si>
    <t xml:space="preserve">Berger</t>
  </si>
  <si>
    <t xml:space="preserve">PSS10</t>
  </si>
  <si>
    <t xml:space="preserve">1266</t>
  </si>
  <si>
    <t xml:space="preserve">Pulsed Solar Simulator</t>
  </si>
  <si>
    <t xml:space="preserve">missing parts</t>
  </si>
  <si>
    <t xml:space="preserve">Dimensions (WxHxD): 57x95x53</t>
  </si>
  <si>
    <t xml:space="preserve">56140</t>
  </si>
  <si>
    <t xml:space="preserve">CentroTherm</t>
  </si>
  <si>
    <t xml:space="preserve">DO 12.000-200-FF-HTO-CAN-NT4.0</t>
  </si>
  <si>
    <t xml:space="preserve"> 1_30732.28</t>
  </si>
  <si>
    <t xml:space="preserve">Fast Firing Funace with Dryer</t>
  </si>
  <si>
    <t xml:space="preserve">156mm</t>
  </si>
  <si>
    <t xml:space="preserve">This item is included with the 35 MW Baccini line, ID 54859
Location: Port Klang, Malaysia
Solar Cell Fast Firing Furnace.
Operational prior to de-installation
In-line with Baccini Solar Cell Line
156mm cell size.
Single Lane process
Model: DO 12.000-200-FF-HTO-CAN-NT4.0
Projekt-Nr: 1_30732.28
Year of Manufacture: 2001
Weight/ Gewicht: 3500 kg
Leistung Pges: 110 KW
Strom Imax: 150 A
Spannung: 3/N 400/230V
Frequenz: 50 Hz
Dokumentation: 1_30732.28/00300011
The firing section includes an optimized infrared radiation setup with 
improved lifetime stability and advanced firing profile capabilities. High 
heat-up and
cool-down rates allow advanced process control and steep temperature 
gradients .
Swing doors with toughened safety glass allow for quick chamber
access.
User-friendly interface with touchscreen and hinged keyboard for text 
editing.
Detailed continuous process monitoring and control ensure highest output 
quality.
Short-wave infrared radiators for a stable process environment with 
permanent function monitoring.
Case water cooling and advanced thermal insulation for lowest facility heat 
footprint.
In-situ belt cleaning (brushes, optional: ultrasonic).
Exhaust handling (VOC-handling and electrostatic filter) integrated in 
dryer.
Optionally available without integrated dryer.
Processes
************
Firing of front side metallization.
Alloying of rear side contact.
Overcompensation of n+ layer and gettering of metallic impurities (Al-BSF 
formation).
Release of hydrogen from SiN-layer for passivation of silicon defects.
Drying of metallization paste.
Some videos of the furnace are here:-
https://www.youtube.com/watch?v=I7wetRMVri4&amp;feature=g-upl&amp;context=G2f7c1cdAUAAAAAAABAA
&lt;http://www.youtube.com/watch?v=I7wetRMVri4&amp;feature=g-upl&amp;context=G2f7c1cdAUAAAAAAABAA&gt;
https://www.youtube.com/watch?v=IEeEiiciwWE&amp;feature=g-upl&amp;context=G2c347c2AUAAAAAAACAA
&lt;https://www.youtube.com/watch?v=IEeEiiciwWE&amp;feature=g-upl&amp;context=G2c347c2AUAAAAAAACAA&gt;
DIMENSIONS OF THE SYSTEM FOR SHIPPING:-
</t>
  </si>
  <si>
    <t xml:space="preserve">56144</t>
  </si>
  <si>
    <t xml:space="preserve">Centrotherm</t>
  </si>
  <si>
    <t xml:space="preserve">Centronic E2000</t>
  </si>
  <si>
    <t xml:space="preserve">1_33596.11 </t>
  </si>
  <si>
    <t xml:space="preserve">Horizontal diffusion furnace for POCl3 doping</t>
  </si>
  <si>
    <t xml:space="preserve">150,000 USD</t>
  </si>
  <si>
    <t xml:space="preserve">Located in Port Klang, Malaysia in a storage warehouse.
Centrotherm Diffusion Furnace for POCl3 process
Model: Centronic E2000
Operational prior to de-installation
156mm Solar Cell line
4 tubes
Schumacher bubblers
Inspection by appointment only.
Electronic Manuals included (German language)
See attached photos for storage conditions.
Includes quartz tubes.
Was used with a Jonas and Redmann autoloader, which is also available for 
purchase.
(See
http://www.fabsurplus.com/sdi_catalog/salesItemDetails.do?id=56310
&lt;https://www.fabsurplus.com/sdi_catalog/salesItemDetails.do?id=56310&gt; )
Serial number: 1_33596.11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4 independently operated stacked quartz tube reactor chambers
No thermal interference between different tubes due to advanced water 
cooling system
Optionally available for low pressure processes
Minimized facility heat load reduces cost of ownership
Processes Diffusion (POCl3, BBr3) Annealing Wet and dry oxidation 
(optional: DCE, HCl)
I have taken a couple of videos of the furnace and put them on you-tube. 
They are here:-
http://www.youtube.com/watch?v=Ym5vzDv6EzU&amp;feature=g-upl&amp;context=G2e79487AUAAAAAAAEAA
&lt;http://www.youtube.com/watch?v=Ym5vzDv6EzU&amp;feature=g-upl&amp;context=G2e79487AUAAAAAAAEAA&gt;
https://www.youtube.com/watch?v=MDYs7vuNYiM&amp;feature=g-upl&amp;context=G23bfb3fAUAAAAAAADAA
&lt;https://www.youtube.com/watch?v=MDYs7vuNYiM&amp;feature=g-upl&amp;context=G23bfb3fAUAAAAAAADAA&gt;</t>
  </si>
  <si>
    <t xml:space="preserve">98720</t>
  </si>
  <si>
    <t xml:space="preserve">DO-FF-8600-300</t>
  </si>
  <si>
    <t xml:space="preserve">1-46435.28</t>
  </si>
  <si>
    <t xml:space="preserve">Fast Firing Furnace</t>
  </si>
  <si>
    <t xml:space="preserve">Dimensions (WxHxD): 380x190x125 + 380x220x125</t>
  </si>
  <si>
    <t xml:space="preserve">98721</t>
  </si>
  <si>
    <t xml:space="preserve">E 2000 HT 300-4</t>
  </si>
  <si>
    <t xml:space="preserve">1-46433.11</t>
  </si>
  <si>
    <t xml:space="preserve">Horizontal Diffusion Furnace for POCl3 doping</t>
  </si>
  <si>
    <t xml:space="preserve">    The centrotherm diffusion furnace offers the best available phospho­rus
    diffusion and allows a solid realization of high emitter resistivity.
    The design supports the multiple process capability needs for the
    manufacturing of crystalline solar cells with maximum capacity and
    excellent process performance. The unique advantages of the batch-type
    system are the high flexibility towards varying production load and
    process sequence as well as the continued operation in case of tube
    maintenance or shut-down. Various configurations regarding process
    capability, capacity and automation level are available. Diffusion on
    both wafer sides (extended gettering effect of phosphorus improves
    material quality) Short cycle time and high availability due to  
    redundancy 
    Highest cleanness (gas phase diffusion without residues) 
    System configuration adjustable to production capacity (number of
    tubes, optional back-to-back loading) 
    Fully automated boat handling guarantees maximized tube utilization 
    Modular design allows easy installation and start-up 
    Up to 4 independently operated stacked quartz tube reactor chambers 
    No thermal interference between different tubes due to advanced water
    cooling system 
    Optionally available for low pressure processes 
    Minimized facility heat load reduces cost of ownership 
    Processes Diffusion (POCl3,
Dimensions (WxHxD): 240x270x145
Quartzware is not included.</t>
  </si>
  <si>
    <t xml:space="preserve">98722</t>
  </si>
  <si>
    <t xml:space="preserve">E 2000 HT 320-4</t>
  </si>
  <si>
    <t xml:space="preserve">1-46434.18</t>
  </si>
  <si>
    <t xml:space="preserve">Nitride Diffusion Furnace for Anti-refective coating deposition</t>
  </si>
  <si>
    <t xml:space="preserve">Dimensions (WxHxD): 240x270x145
Quartzware is not included.
Heater type: White John 600 Celcius</t>
  </si>
  <si>
    <t xml:space="preserve">98723</t>
  </si>
  <si>
    <t xml:space="preserve">Gas Box</t>
  </si>
  <si>
    <t xml:space="preserve">Auto Refill System</t>
  </si>
  <si>
    <t xml:space="preserve">Dimensions (WxHxD): 140x265x120</t>
  </si>
  <si>
    <t xml:space="preserve">98725</t>
  </si>
  <si>
    <t xml:space="preserve">Loader</t>
  </si>
  <si>
    <t xml:space="preserve">Furnace Loader</t>
  </si>
  <si>
    <t xml:space="preserve">Dimensions (WxHxD): 366x267x140
Quartz parts not included.</t>
  </si>
  <si>
    <t xml:space="preserve">56141</t>
  </si>
  <si>
    <t xml:space="preserve">Innolas</t>
  </si>
  <si>
    <t xml:space="preserve">ILS 700P</t>
  </si>
  <si>
    <t xml:space="preserve">P329</t>
  </si>
  <si>
    <t xml:space="preserve">Laser Edge Isolation</t>
  </si>
  <si>
    <t xml:space="preserve">Innolas Laser
Currently in storage in Port Klang, Malaysia.
s/n P329
Operational prior to de-installation
In-line with Baccini Solar Cell Line 156mm Solar Cell line
Single Lane process
Description: Photovoltaic Industry Laser
Spesifications: for Processing of Monocrystalline and Polycrystalline 
Silicon Solar Cells Tool for Use in Photovoltaic Laser Applications
Examples for Processing Techniques:
Laser Edge Isolation
Laser Fired Contacts Micro via Hole Drilling
 SiN-Ablation/SiO2-Ablation
Downsizing
Surface Modification
Laser Scribing
Surface Restructuring
208V, 3 Ph, 50/60 Hz, CE
Crated, in warehouse, can be inspected by appointment
Weight and dimensions:-
item #30 Innolas main body 330 cm x 220 cm x 190 cm weight kg 2000
item #13 UI of innolas 68 cm x 60 cm x 265 cm weight  kg 20</t>
  </si>
  <si>
    <t xml:space="preserve">56310</t>
  </si>
  <si>
    <t xml:space="preserve">Jonas and Redmann</t>
  </si>
  <si>
    <t xml:space="preserve">Q2 WHD A</t>
  </si>
  <si>
    <t xml:space="preserve">40-020-11/1</t>
  </si>
  <si>
    <t xml:space="preserve">Loader for Centrotherm E2000 furnace</t>
  </si>
  <si>
    <t xml:space="preserve">156 mm and 125 mm</t>
  </si>
  <si>
    <t xml:space="preserve">MODEL: Q2 WHD A  
serial number 40-020-11/1
Automated Loader for Centrotherm E2000 horizontal POCl3 furnace for solar 
cell processing.
In warehouse, wrapped, inspection by appointment only
Additional photos are available upon request.
see photos for details of storage conditions.
see photos for specification details
will load the following cell sizes: 125 mm, 156 mm
Installed dimensions: 448 mm x 320 mm x 282 cm (h)
weight 1700 kg
packed dimensions: 270 cm x 225 cm x 240 cm (h).
Stored in Port Klang, Malaysia.</t>
  </si>
  <si>
    <t xml:space="preserve">98726</t>
  </si>
  <si>
    <t xml:space="preserve">SDB</t>
  </si>
  <si>
    <t xml:space="preserve">540390</t>
  </si>
  <si>
    <t xml:space="preserve">Automated Loader for Baccini Printing Line</t>
  </si>
  <si>
    <t xml:space="preserve">Dimensions (WxHxD): 180x225x185</t>
  </si>
  <si>
    <t xml:space="preserve">98727</t>
  </si>
  <si>
    <t xml:space="preserve">WHD (Wafer Handling Diffusion)</t>
  </si>
  <si>
    <t xml:space="preserve">540388</t>
  </si>
  <si>
    <t xml:space="preserve">Automated Loader for Centrotherm E2000 Furnace</t>
  </si>
  <si>
    <t xml:space="preserve">Dimensions (WxHxD): 455x250x242</t>
  </si>
  <si>
    <t xml:space="preserve">98728</t>
  </si>
  <si>
    <t xml:space="preserve">WHP (Wafer Handling Plasm)</t>
  </si>
  <si>
    <t xml:space="preserve">540389</t>
  </si>
  <si>
    <t xml:space="preserve">Automated Loader for Anti Reflection Coating System</t>
  </si>
  <si>
    <t xml:space="preserve">Dimensions (WxHxD): 340x250x150</t>
  </si>
  <si>
    <t xml:space="preserve">57773</t>
  </si>
  <si>
    <t xml:space="preserve">Rena</t>
  </si>
  <si>
    <t xml:space="preserve">Etcher</t>
  </si>
  <si>
    <t xml:space="preserve">In-Line Etching System </t>
  </si>
  <si>
    <t xml:space="preserve">90,000 USD</t>
  </si>
  <si>
    <t xml:space="preserve">DISCOUNT PRICE ONLY IF PURCHASED TOGETHER WITH BACCINI LINES.
Machine number:050119/10582
De-installed, warehoused, located in San Antonio, TX.
The equipment is designed using the principle of cascade to minimize the 
DI-water consumption by using the overflow water in parts. Wafers are 
processed in this system to be rinsed, dried, etched, dried and 
automatically removed from this modern and precise RENA system. The machine 
consists of:-
a process bath including the input station
-two water rinse baths -an alkaline clean bath (KOH)
-an acidic clean bath (HF/HCl)
-an air dryer including the output station
-an electrical controller
-Base frame constructed of white Poly-Propylene
-Length 5336 mm
-Depth 1100 mm
-Height 2055 mm
This tool has been deinstalled, and currently located in our Boerne, TX 
Warehouse.
RENA
Machine Type:
Laboratory Etching System: Inline Etching Machine
2.4 Connection Data
2.4.1 Electrical Energy
Electrical operating voltage: 480V 3Ph+N+PE
Frequency: 60Hz
Control Voltage: 24V DC
Full power vurrent: 19 A
Add. suply-voltage: 110V/6A 60Hz 1PH+N+PE
2.4.2 Medias
DI-Water supply - cold
 - From Central Supply System
 - Connection: 32DN25, PP grey led to the back of the machine
 - Pressure: 4 bar
 - Temperature: 20 deg C
 - Max Flow: 0.7 Nm3/h
 - Aver Flow: 0.6 Nm3/h
 HF Supply
 - From central supply system into pump tank of the machine
 - Connection: 1/2" / 40DN32, PPgrey led to the back of the machine
 - Temperature: 20 deg C
 HNO3 supply
  - From central supply system into pump tank of the machine
  - Connection: 1/2" / 40DN32, PFA / PPgrey led to the back of the machine
  - Temperature: 20 deg C
  H2SO4 supply
  - From central supply system into pump tank of the machine
  - Connection: 1/2" / 40DN32, PFA /PPgrey led to the back of the machine
  - Temperature: 20 deg C
  2.4.3 Cooling water supply/return
  City water supply to Alkaline Clean (cooling water)
  - Connection: 20DN15, Pgrey led to the back of the machine
  - Temperature: 10 deg C
  - Max Flow: 0.6 Nm3/h
  City water return from Alkaline Clean (cooling water)
  - Connection: 20DN15, PPgrey led to the back of the machine
  - Temperature: &gt;10 deg C
  2.4.4 Chiller supply/return
  City water supply for chiller (Cooling water)
  - Connection: 1/2" PVC, fabric tube led to the back side of chiller
  - Temperature: 10 deg C
  - Max Flow: 0.3 NM3/h
  City Water return for chiller (Cooling water)
  - Connection: 1/2" PVC, fabric tube led to the back side of the chiller
  - Temperature: approx. 35 deg C
  - Max Flow: 0.3 Nm3/h
  2.4.5 CDA (Clean Dry Air)
  Clean dry air for air knife and air pipes
  - Connection: 25DN20, PPgrey led to the back of the machine
  - Pressure: 6 bar
  - Temperature: 20 deg C
  - Max Flow: 108 Nm3/h
  - Aver. Flow: 81 NM3/h
  Clean Dry Air for valves and diaphgarm pumps
  - Connection: 1/2" SS Swagelok led to the back of the machine
  - Pressure: 6 bar
  - Temperature: 20 deg C
  - Max Flow: 50 NM3/h
  2.4.6 Exhaust
  Lead Exhause acidic from process area (NOx)
  - Connection: 3x ~90mm, PP grey
                1x ~63mm, PP grey
                led to the top of the machine
  - Max Flow: 390 Nm3/h
  Lead Exhause caustic from alkaline area (KOH)
  - Connection: 1 x ~90mm, PP grey
  led to the top of the machine
  - Max Flow: 178 Nm3/h
  Lead Exhaust acidic from HF/HCI area
  - Connection: 1x ~90mm, PPgrey led to the top of the machine
  - Max Flow: 189 NM3/h
  2.4.7 Drain
  Drain Acidic
  - Connection: 2x 1/2" / 40DN32, PFA / PP grey
    1 X from process bach (HF/HNO3/H2SO4)
    1 X from acidic bath (HF/HCL)
    each led to the back side of the machine
Drain Alkaline
- Connection: 1/2" / 40DN32, PFA /PPgrey
              From alkaline bath (KOH)
              led to the back side of the machine
Drain Rinse Water
- Connection: 32DN25, PPgrey
              from process bath (HF/HNO3/H2SO4 bath; diluted)
              from acidic bath (HF/HCL; diluted)
              from alkaline bath (KOH; diluted)
              led to the back side of the machine
2.5 Wafers and roller transport
Designed for square silicon wafers with the following dimensions:
- 210 mm X 210 mm +/- 0,5mm
2 transport lanes
- Working direction from the left to the right from the operator's point of 
view
- Transport rollers transport the wafers
- Downholder rollers hold down the wafers to avoid buoying upwards
- Distance between 2 rollers: 48mm
- With a gap of 15 mm between two wafers in transport direction
- transport velocity adjustable between 0.2 and 1.5 m/min
- Nominal speed 0.8 m/min for isotexturing and 0.4 m/min for edge isolation
2.6 Main measurement and weight
Dimensions (W x D x H)
Machine:
- Approx. 4752 mm x 1100 mm x 1800 mm (2055 mm including electrical 
cabinet)
- overall length with input and output station approx. 5336 mm
- transport height: 1000 mm +/- 15 mm
- grab height: approx 1120 mm
Electrical cabinet: 800 mm x 800 mm x 210 mm
- Integrated in the machine
Chiller UC060Tw-H: 550 mm x 1100 mm x 1265 mm
Weight
Machine(empty): approx. 1200 kg
Chiller: approx 180 kg net
2.7 availability
According to Semi E10,92
Up Time: &gt;92%
MTBF: &gt; 700h
MTTR: &lt; 3 h
Telephone support:
Phone support &lt; 12h 365 d/a
Service on site &lt; 24h 365 d/a
Spare parts ex works &lt;24h 365 d/a
2.8 Noise Level
Noise emission on working place: max 70DB (A)</t>
  </si>
  <si>
    <t xml:space="preserve">98731</t>
  </si>
  <si>
    <t xml:space="preserve">Rofin</t>
  </si>
  <si>
    <t xml:space="preserve">PowerLine D-100 (RSM, Sx)</t>
  </si>
  <si>
    <t xml:space="preserve">40140334</t>
  </si>
  <si>
    <t xml:space="preserve">Fiber Laser for solar cell edge isolation</t>
  </si>
  <si>
    <t xml:space="preserve">25,000 EUR</t>
  </si>
  <si>
    <t xml:space="preserve">Dimensions (WxHxD): 60x112x80 + 135x182x220</t>
  </si>
</sst>
</file>

<file path=xl/styles.xml><?xml version="1.0" encoding="utf-8"?>
<styleSheet xmlns="http://schemas.openxmlformats.org/spreadsheetml/2006/main">
  <numFmts count="3">
    <numFmt numFmtId="164" formatCode="General"/>
    <numFmt numFmtId="165" formatCode="@"/>
    <numFmt numFmtId="166" formatCode="DD\.MM\.YYYY"/>
  </numFmts>
  <fonts count="7">
    <font>
      <sz val="10"/>
      <name val="Arial"/>
      <family val="0"/>
      <charset val="1"/>
    </font>
    <font>
      <sz val="10"/>
      <name val="Arial"/>
      <family val="0"/>
    </font>
    <font>
      <sz val="10"/>
      <name val="Arial"/>
      <family val="0"/>
    </font>
    <font>
      <sz val="10"/>
      <name val="Arial"/>
      <family val="0"/>
    </font>
    <font>
      <b val="true"/>
      <sz val="8"/>
      <name val="Arial"/>
      <family val="0"/>
      <charset val="1"/>
    </font>
    <font>
      <sz val="8"/>
      <name val="Arial"/>
      <family val="0"/>
      <charset val="1"/>
    </font>
    <font>
      <sz val="8"/>
      <name val="Arial"/>
      <family val="0"/>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5" fontId="6" fillId="0" borderId="0"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false" applyProtection="false">
      <alignment horizontal="general" vertical="bottom" textRotation="0" wrapText="false" indent="0" shrinkToFit="false"/>
      <protection locked="true" hidden="false"/>
    </xf>
    <xf numFmtId="165" fontId="6" fillId="0" borderId="0" xfId="0" applyFont="true" applyBorder="true" applyAlignment="true" applyProtection="false">
      <alignment horizontal="general" vertical="bottom" textRotation="0" wrapText="true" indent="0" shrinkToFit="false"/>
      <protection locked="true" hidden="false"/>
    </xf>
    <xf numFmtId="165" fontId="6" fillId="3" borderId="0" xfId="0" applyFont="true" applyBorder="true" applyAlignment="false" applyProtection="false">
      <alignment horizontal="general" vertical="bottom" textRotation="0" wrapText="false" indent="0" shrinkToFit="false"/>
      <protection locked="true" hidden="false"/>
    </xf>
    <xf numFmtId="166" fontId="6" fillId="3" borderId="0" xfId="0" applyFont="true" applyBorder="true" applyAlignment="false" applyProtection="false">
      <alignment horizontal="general" vertical="bottom" textRotation="0" wrapText="false" indent="0" shrinkToFit="false"/>
      <protection locked="true" hidden="false"/>
    </xf>
    <xf numFmtId="165" fontId="6" fillId="3" borderId="0"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MJ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84" activeCellId="0" sqref="A184"/>
    </sheetView>
  </sheetViews>
  <sheetFormatPr defaultRowHeight="18" zeroHeight="false" outlineLevelRow="0" outlineLevelCol="0"/>
  <cols>
    <col collapsed="false" customWidth="true" hidden="false" outlineLevel="0" max="1" min="1" style="0" width="49.18"/>
    <col collapsed="false" customWidth="true" hidden="false" outlineLevel="0" max="2" min="2" style="0" width="9.05"/>
    <col collapsed="false" customWidth="true" hidden="false" outlineLevel="0" max="3" min="3" style="0" width="22.09"/>
    <col collapsed="false" customWidth="true" hidden="false" outlineLevel="0" max="4" min="4" style="0" width="30.84"/>
    <col collapsed="false" customWidth="true" hidden="false" outlineLevel="0" max="5" min="5" style="0" width="9.05"/>
    <col collapsed="false" customWidth="true" hidden="false" outlineLevel="0" max="6" min="6" style="0" width="43.47"/>
    <col collapsed="false" customWidth="true" hidden="false" outlineLevel="0" max="11" min="7" style="0" width="9.05"/>
    <col collapsed="false" customWidth="true" hidden="false" outlineLevel="0" max="12" min="12" style="0" width="12.64"/>
    <col collapsed="false" customWidth="true" hidden="false" outlineLevel="0" max="13" min="13" style="0" width="23.48"/>
    <col collapsed="false" customWidth="true" hidden="false" outlineLevel="0" max="14" min="14" style="0" width="9.16"/>
    <col collapsed="false" customWidth="true" hidden="false" outlineLevel="0" max="1007" min="15" style="0" width="9.05"/>
    <col collapsed="false" customWidth="false" hidden="false" outlineLevel="0" max="1025" min="1008" style="0" width="11.52"/>
  </cols>
  <sheetData>
    <row r="1" s="1" customFormat="true" ht="18" hidden="false" customHeight="true" outlineLevel="0" collapsed="false">
      <c r="A1" s="1" t="s">
        <v>0</v>
      </c>
      <c r="ALT1" s="0"/>
      <c r="ALU1" s="0"/>
      <c r="ALV1" s="0"/>
      <c r="ALW1" s="0"/>
      <c r="ALX1" s="0"/>
      <c r="ALY1" s="0"/>
      <c r="ALZ1" s="0"/>
      <c r="AMA1" s="0"/>
      <c r="AMB1" s="0"/>
      <c r="AMC1" s="0"/>
      <c r="AMD1" s="0"/>
      <c r="AME1" s="0"/>
      <c r="AMF1" s="0"/>
      <c r="AMG1" s="0"/>
      <c r="AMH1" s="0"/>
      <c r="AMI1" s="0"/>
      <c r="AMJ1" s="0"/>
    </row>
    <row r="2" customFormat="false" ht="18" hidden="false" customHeight="true" outlineLevel="0" collapsed="false">
      <c r="A2" s="2" t="s">
        <v>1</v>
      </c>
      <c r="B2" s="2" t="s">
        <v>2</v>
      </c>
      <c r="C2" s="2" t="s">
        <v>3</v>
      </c>
      <c r="D2" s="2" t="s">
        <v>4</v>
      </c>
      <c r="E2" s="2" t="s">
        <v>5</v>
      </c>
      <c r="F2" s="2" t="s">
        <v>6</v>
      </c>
      <c r="G2" s="2" t="s">
        <v>7</v>
      </c>
      <c r="H2" s="2" t="s">
        <v>8</v>
      </c>
      <c r="I2" s="2" t="s">
        <v>9</v>
      </c>
      <c r="J2" s="2" t="s">
        <v>10</v>
      </c>
      <c r="K2" s="2" t="s">
        <v>11</v>
      </c>
      <c r="L2" s="2" t="s">
        <v>12</v>
      </c>
      <c r="M2" s="2" t="s">
        <v>13</v>
      </c>
      <c r="N2" s="2" t="s">
        <v>14</v>
      </c>
    </row>
    <row r="3" customFormat="false" ht="18" hidden="false" customHeight="true" outlineLevel="0" collapsed="false">
      <c r="A3" s="3" t="str">
        <f aca="false">HYPERLINK("https://www.fabsurplus.com/sdi_catalog/salesItemDetails.do?id=34740")</f>
        <v>https://www.fabsurplus.com/sdi_catalog/salesItemDetails.do?id=34740</v>
      </c>
      <c r="B3" s="3" t="s">
        <v>15</v>
      </c>
      <c r="C3" s="3" t="s">
        <v>16</v>
      </c>
      <c r="D3" s="3" t="s">
        <v>17</v>
      </c>
      <c r="E3" s="3" t="s">
        <v>18</v>
      </c>
      <c r="F3" s="3" t="s">
        <v>19</v>
      </c>
      <c r="G3" s="3" t="s">
        <v>20</v>
      </c>
      <c r="H3" s="3" t="s">
        <v>21</v>
      </c>
      <c r="I3" s="3" t="s">
        <v>22</v>
      </c>
      <c r="J3" s="4" t="n">
        <v>40330</v>
      </c>
      <c r="K3" s="4" t="n">
        <v>38626</v>
      </c>
      <c r="L3" s="3" t="s">
        <v>23</v>
      </c>
      <c r="M3" s="5" t="s">
        <v>24</v>
      </c>
      <c r="N3" s="3" t="s">
        <v>25</v>
      </c>
    </row>
    <row r="4" customFormat="false" ht="18" hidden="false" customHeight="true" outlineLevel="0" collapsed="false">
      <c r="A4" s="6" t="str">
        <f aca="false">HYPERLINK("https://www.fabsurplus.com/sdi_catalog/salesItemDetails.do?id=83514")</f>
        <v>https://www.fabsurplus.com/sdi_catalog/salesItemDetails.do?id=83514</v>
      </c>
      <c r="B4" s="6" t="s">
        <v>26</v>
      </c>
      <c r="C4" s="6" t="s">
        <v>27</v>
      </c>
      <c r="D4" s="6" t="s">
        <v>28</v>
      </c>
      <c r="E4" s="6" t="s">
        <v>29</v>
      </c>
      <c r="F4" s="6" t="s">
        <v>30</v>
      </c>
      <c r="G4" s="6" t="s">
        <v>20</v>
      </c>
      <c r="H4" s="6" t="s">
        <v>31</v>
      </c>
      <c r="I4" s="6" t="s">
        <v>22</v>
      </c>
      <c r="J4" s="6"/>
      <c r="K4" s="7" t="n">
        <v>35551</v>
      </c>
      <c r="L4" s="6" t="s">
        <v>32</v>
      </c>
      <c r="M4" s="8" t="s">
        <v>33</v>
      </c>
      <c r="N4" s="6" t="s">
        <v>34</v>
      </c>
    </row>
    <row r="5" customFormat="false" ht="18" hidden="false" customHeight="true" outlineLevel="0" collapsed="false">
      <c r="A5" s="6" t="str">
        <f aca="false">HYPERLINK("https://www.fabsurplus.com/sdi_catalog/salesItemDetails.do?id=83513")</f>
        <v>https://www.fabsurplus.com/sdi_catalog/salesItemDetails.do?id=83513</v>
      </c>
      <c r="B5" s="6" t="s">
        <v>35</v>
      </c>
      <c r="C5" s="6" t="s">
        <v>36</v>
      </c>
      <c r="D5" s="6" t="s">
        <v>37</v>
      </c>
      <c r="E5" s="6" t="s">
        <v>38</v>
      </c>
      <c r="F5" s="6" t="s">
        <v>39</v>
      </c>
      <c r="G5" s="6" t="s">
        <v>20</v>
      </c>
      <c r="H5" s="6" t="s">
        <v>40</v>
      </c>
      <c r="I5" s="6" t="s">
        <v>22</v>
      </c>
      <c r="J5" s="6"/>
      <c r="K5" s="7" t="n">
        <v>40360</v>
      </c>
      <c r="L5" s="6" t="s">
        <v>41</v>
      </c>
      <c r="M5" s="8" t="s">
        <v>42</v>
      </c>
      <c r="N5" s="6" t="s">
        <v>43</v>
      </c>
    </row>
    <row r="6" customFormat="false" ht="18" hidden="false" customHeight="true" outlineLevel="0" collapsed="false">
      <c r="A6" s="9" t="str">
        <f aca="false">HYPERLINK("https://www.fabsurplus.com/sdi_catalog/salesItemDetails.do?id=106158")</f>
        <v>https://www.fabsurplus.com/sdi_catalog/salesItemDetails.do?id=106158</v>
      </c>
      <c r="B6" s="9" t="s">
        <v>44</v>
      </c>
      <c r="C6" s="9" t="s">
        <v>45</v>
      </c>
      <c r="D6" s="9" t="s">
        <v>46</v>
      </c>
      <c r="E6" s="9"/>
      <c r="F6" s="9" t="s">
        <v>47</v>
      </c>
      <c r="G6" s="9" t="s">
        <v>20</v>
      </c>
      <c r="H6" s="9" t="s">
        <v>48</v>
      </c>
      <c r="I6" s="9" t="s">
        <v>49</v>
      </c>
      <c r="J6" s="9"/>
      <c r="K6" s="10" t="n">
        <v>38139</v>
      </c>
      <c r="L6" s="9"/>
      <c r="M6" s="11" t="s">
        <v>50</v>
      </c>
      <c r="N6" s="9" t="s">
        <v>51</v>
      </c>
    </row>
    <row r="7" customFormat="false" ht="18" hidden="false" customHeight="true" outlineLevel="0" collapsed="false">
      <c r="A7" s="12" t="str">
        <f aca="false">HYPERLINK("https://www.fabsurplus.com/sdi_catalog/salesItemDetails.do?id=103140")</f>
        <v>https://www.fabsurplus.com/sdi_catalog/salesItemDetails.do?id=103140</v>
      </c>
      <c r="B7" s="12" t="s">
        <v>52</v>
      </c>
      <c r="C7" s="12" t="s">
        <v>45</v>
      </c>
      <c r="D7" s="12" t="s">
        <v>53</v>
      </c>
      <c r="E7" s="12" t="s">
        <v>54</v>
      </c>
      <c r="F7" s="12" t="s">
        <v>55</v>
      </c>
      <c r="G7" s="12" t="s">
        <v>20</v>
      </c>
      <c r="H7" s="12" t="s">
        <v>48</v>
      </c>
      <c r="I7" s="12" t="s">
        <v>22</v>
      </c>
      <c r="J7" s="12"/>
      <c r="K7" s="13" t="n">
        <v>37742</v>
      </c>
      <c r="L7" s="12"/>
      <c r="M7" s="14" t="s">
        <v>56</v>
      </c>
      <c r="N7" s="12"/>
    </row>
    <row r="8" customFormat="false" ht="18" hidden="false" customHeight="true" outlineLevel="0" collapsed="false">
      <c r="A8" s="9" t="str">
        <f aca="false">HYPERLINK("https://www.fabsurplus.com/sdi_catalog/salesItemDetails.do?id=106997")</f>
        <v>https://www.fabsurplus.com/sdi_catalog/salesItemDetails.do?id=106997</v>
      </c>
      <c r="B8" s="9" t="s">
        <v>57</v>
      </c>
      <c r="C8" s="9" t="s">
        <v>45</v>
      </c>
      <c r="D8" s="9" t="s">
        <v>58</v>
      </c>
      <c r="E8" s="9"/>
      <c r="F8" s="9" t="s">
        <v>59</v>
      </c>
      <c r="G8" s="9" t="s">
        <v>20</v>
      </c>
      <c r="H8" s="9" t="s">
        <v>60</v>
      </c>
      <c r="I8" s="9" t="s">
        <v>49</v>
      </c>
      <c r="J8" s="9"/>
      <c r="K8" s="9"/>
      <c r="L8" s="9"/>
      <c r="M8" s="11" t="s">
        <v>61</v>
      </c>
      <c r="N8" s="9" t="s">
        <v>62</v>
      </c>
    </row>
    <row r="9" customFormat="false" ht="18" hidden="false" customHeight="true" outlineLevel="0" collapsed="false">
      <c r="A9" s="12" t="str">
        <f aca="false">HYPERLINK("https://www.fabsurplus.com/sdi_catalog/salesItemDetails.do?id=102599")</f>
        <v>https://www.fabsurplus.com/sdi_catalog/salesItemDetails.do?id=102599</v>
      </c>
      <c r="B9" s="12" t="s">
        <v>63</v>
      </c>
      <c r="C9" s="12" t="s">
        <v>64</v>
      </c>
      <c r="D9" s="12" t="s">
        <v>65</v>
      </c>
      <c r="E9" s="12" t="s">
        <v>66</v>
      </c>
      <c r="F9" s="12" t="s">
        <v>67</v>
      </c>
      <c r="G9" s="12" t="s">
        <v>20</v>
      </c>
      <c r="H9" s="12" t="s">
        <v>21</v>
      </c>
      <c r="I9" s="12" t="s">
        <v>22</v>
      </c>
      <c r="J9" s="12"/>
      <c r="K9" s="13" t="n">
        <v>42856</v>
      </c>
      <c r="L9" s="12" t="s">
        <v>68</v>
      </c>
      <c r="M9" s="14" t="s">
        <v>69</v>
      </c>
      <c r="N9" s="12" t="s">
        <v>70</v>
      </c>
    </row>
    <row r="10" customFormat="false" ht="18" hidden="false" customHeight="true" outlineLevel="0" collapsed="false">
      <c r="A10" s="3" t="str">
        <f aca="false">HYPERLINK("https://www.fabsurplus.com/sdi_catalog/salesItemDetails.do?id=83515")</f>
        <v>https://www.fabsurplus.com/sdi_catalog/salesItemDetails.do?id=83515</v>
      </c>
      <c r="B10" s="3" t="s">
        <v>71</v>
      </c>
      <c r="C10" s="3" t="s">
        <v>72</v>
      </c>
      <c r="D10" s="3" t="s">
        <v>73</v>
      </c>
      <c r="E10" s="3"/>
      <c r="F10" s="3" t="s">
        <v>74</v>
      </c>
      <c r="G10" s="3" t="s">
        <v>20</v>
      </c>
      <c r="H10" s="3" t="s">
        <v>40</v>
      </c>
      <c r="I10" s="3" t="s">
        <v>22</v>
      </c>
      <c r="J10" s="3"/>
      <c r="K10" s="4" t="n">
        <v>38138.9166666667</v>
      </c>
      <c r="L10" s="3" t="s">
        <v>75</v>
      </c>
      <c r="M10" s="5" t="s">
        <v>76</v>
      </c>
      <c r="N10" s="3" t="s">
        <v>77</v>
      </c>
    </row>
    <row r="11" customFormat="false" ht="18" hidden="false" customHeight="true" outlineLevel="0" collapsed="false">
      <c r="A11" s="6" t="str">
        <f aca="false">HYPERLINK("https://www.fabsurplus.com/sdi_catalog/salesItemDetails.do?id=76735")</f>
        <v>https://www.fabsurplus.com/sdi_catalog/salesItemDetails.do?id=76735</v>
      </c>
      <c r="B11" s="6" t="s">
        <v>78</v>
      </c>
      <c r="C11" s="6" t="s">
        <v>79</v>
      </c>
      <c r="D11" s="6" t="s">
        <v>80</v>
      </c>
      <c r="E11" s="6" t="s">
        <v>81</v>
      </c>
      <c r="F11" s="6" t="s">
        <v>82</v>
      </c>
      <c r="G11" s="6" t="s">
        <v>20</v>
      </c>
      <c r="H11" s="6" t="s">
        <v>21</v>
      </c>
      <c r="I11" s="6" t="s">
        <v>22</v>
      </c>
      <c r="J11" s="7" t="n">
        <v>41820</v>
      </c>
      <c r="K11" s="7" t="n">
        <v>38168.9166666667</v>
      </c>
      <c r="L11" s="6" t="s">
        <v>83</v>
      </c>
      <c r="M11" s="8" t="s">
        <v>84</v>
      </c>
      <c r="N11" s="6" t="s">
        <v>34</v>
      </c>
    </row>
    <row r="12" customFormat="false" ht="18" hidden="false" customHeight="true" outlineLevel="0" collapsed="false">
      <c r="A12" s="3" t="str">
        <f aca="false">HYPERLINK("https://www.fabsurplus.com/sdi_catalog/salesItemDetails.do?id=76736")</f>
        <v>https://www.fabsurplus.com/sdi_catalog/salesItemDetails.do?id=76736</v>
      </c>
      <c r="B12" s="3" t="s">
        <v>85</v>
      </c>
      <c r="C12" s="3" t="s">
        <v>79</v>
      </c>
      <c r="D12" s="3" t="s">
        <v>80</v>
      </c>
      <c r="E12" s="3" t="s">
        <v>86</v>
      </c>
      <c r="F12" s="3" t="s">
        <v>82</v>
      </c>
      <c r="G12" s="3" t="s">
        <v>20</v>
      </c>
      <c r="H12" s="3" t="s">
        <v>21</v>
      </c>
      <c r="I12" s="3" t="s">
        <v>22</v>
      </c>
      <c r="J12" s="4" t="n">
        <v>41790</v>
      </c>
      <c r="K12" s="4" t="n">
        <v>38168.9166666667</v>
      </c>
      <c r="L12" s="3" t="s">
        <v>83</v>
      </c>
      <c r="M12" s="5" t="s">
        <v>87</v>
      </c>
      <c r="N12" s="3" t="s">
        <v>34</v>
      </c>
    </row>
    <row r="13" customFormat="false" ht="18" hidden="false" customHeight="true" outlineLevel="0" collapsed="false">
      <c r="A13" s="6" t="str">
        <f aca="false">HYPERLINK("https://www.fabsurplus.com/sdi_catalog/salesItemDetails.do?id=76737")</f>
        <v>https://www.fabsurplus.com/sdi_catalog/salesItemDetails.do?id=76737</v>
      </c>
      <c r="B13" s="6" t="s">
        <v>88</v>
      </c>
      <c r="C13" s="6" t="s">
        <v>79</v>
      </c>
      <c r="D13" s="6" t="s">
        <v>80</v>
      </c>
      <c r="E13" s="6" t="s">
        <v>89</v>
      </c>
      <c r="F13" s="6" t="s">
        <v>82</v>
      </c>
      <c r="G13" s="6" t="s">
        <v>20</v>
      </c>
      <c r="H13" s="6" t="s">
        <v>21</v>
      </c>
      <c r="I13" s="6" t="s">
        <v>22</v>
      </c>
      <c r="J13" s="7" t="n">
        <v>41790</v>
      </c>
      <c r="K13" s="7" t="n">
        <v>38168.9166666667</v>
      </c>
      <c r="L13" s="6" t="s">
        <v>83</v>
      </c>
      <c r="M13" s="8" t="s">
        <v>90</v>
      </c>
      <c r="N13" s="6" t="s">
        <v>34</v>
      </c>
    </row>
    <row r="14" customFormat="false" ht="18" hidden="false" customHeight="true" outlineLevel="0" collapsed="false">
      <c r="A14" s="3" t="str">
        <f aca="false">HYPERLINK("https://www.fabsurplus.com/sdi_catalog/salesItemDetails.do?id=76738")</f>
        <v>https://www.fabsurplus.com/sdi_catalog/salesItemDetails.do?id=76738</v>
      </c>
      <c r="B14" s="3" t="s">
        <v>91</v>
      </c>
      <c r="C14" s="3" t="s">
        <v>79</v>
      </c>
      <c r="D14" s="3" t="s">
        <v>80</v>
      </c>
      <c r="E14" s="3" t="s">
        <v>92</v>
      </c>
      <c r="F14" s="3" t="s">
        <v>82</v>
      </c>
      <c r="G14" s="3" t="s">
        <v>20</v>
      </c>
      <c r="H14" s="3" t="s">
        <v>21</v>
      </c>
      <c r="I14" s="3" t="s">
        <v>22</v>
      </c>
      <c r="J14" s="4" t="n">
        <v>41759</v>
      </c>
      <c r="K14" s="4" t="n">
        <v>38168.9166666667</v>
      </c>
      <c r="L14" s="3" t="s">
        <v>83</v>
      </c>
      <c r="M14" s="5" t="s">
        <v>93</v>
      </c>
      <c r="N14" s="3" t="s">
        <v>34</v>
      </c>
    </row>
    <row r="15" customFormat="false" ht="18" hidden="false" customHeight="true" outlineLevel="0" collapsed="false">
      <c r="A15" s="6" t="str">
        <f aca="false">HYPERLINK("https://www.fabsurplus.com/sdi_catalog/salesItemDetails.do?id=76739")</f>
        <v>https://www.fabsurplus.com/sdi_catalog/salesItemDetails.do?id=76739</v>
      </c>
      <c r="B15" s="6" t="s">
        <v>94</v>
      </c>
      <c r="C15" s="6" t="s">
        <v>79</v>
      </c>
      <c r="D15" s="6" t="s">
        <v>80</v>
      </c>
      <c r="E15" s="6" t="s">
        <v>95</v>
      </c>
      <c r="F15" s="6" t="s">
        <v>82</v>
      </c>
      <c r="G15" s="6" t="s">
        <v>20</v>
      </c>
      <c r="H15" s="6" t="s">
        <v>21</v>
      </c>
      <c r="I15" s="6" t="s">
        <v>22</v>
      </c>
      <c r="J15" s="7" t="n">
        <v>41759</v>
      </c>
      <c r="K15" s="7" t="n">
        <v>38230.9166666667</v>
      </c>
      <c r="L15" s="6" t="s">
        <v>83</v>
      </c>
      <c r="M15" s="8" t="s">
        <v>96</v>
      </c>
      <c r="N15" s="6" t="s">
        <v>34</v>
      </c>
    </row>
    <row r="16" customFormat="false" ht="13.5" hidden="false" customHeight="true" outlineLevel="0" collapsed="false">
      <c r="A16" s="12" t="str">
        <f aca="false">HYPERLINK("https://www.fabsurplus.com/sdi_catalog/salesItemDetails.do?id=106853")</f>
        <v>https://www.fabsurplus.com/sdi_catalog/salesItemDetails.do?id=106853</v>
      </c>
      <c r="B16" s="12" t="s">
        <v>97</v>
      </c>
      <c r="C16" s="12" t="s">
        <v>98</v>
      </c>
      <c r="D16" s="12" t="s">
        <v>99</v>
      </c>
      <c r="E16" s="12" t="s">
        <v>100</v>
      </c>
      <c r="F16" s="12" t="s">
        <v>101</v>
      </c>
      <c r="G16" s="12" t="s">
        <v>20</v>
      </c>
      <c r="H16" s="12" t="s">
        <v>21</v>
      </c>
      <c r="I16" s="12" t="s">
        <v>102</v>
      </c>
      <c r="J16" s="12"/>
      <c r="K16" s="13" t="n">
        <v>44866</v>
      </c>
      <c r="L16" s="12"/>
      <c r="M16" s="14" t="s">
        <v>103</v>
      </c>
      <c r="N16" s="12" t="s">
        <v>104</v>
      </c>
    </row>
    <row r="17" customFormat="false" ht="13.5" hidden="false" customHeight="true" outlineLevel="0" collapsed="false">
      <c r="A17" s="9" t="str">
        <f aca="false">HYPERLINK("https://www.fabsurplus.com/sdi_catalog/salesItemDetails.do?id=108944")</f>
        <v>https://www.fabsurplus.com/sdi_catalog/salesItemDetails.do?id=108944</v>
      </c>
      <c r="B17" s="9" t="s">
        <v>105</v>
      </c>
      <c r="C17" s="9" t="s">
        <v>98</v>
      </c>
      <c r="D17" s="9" t="s">
        <v>106</v>
      </c>
      <c r="E17" s="9"/>
      <c r="F17" s="9" t="s">
        <v>107</v>
      </c>
      <c r="G17" s="9" t="s">
        <v>20</v>
      </c>
      <c r="H17" s="9" t="s">
        <v>108</v>
      </c>
      <c r="I17" s="9" t="s">
        <v>22</v>
      </c>
      <c r="J17" s="9"/>
      <c r="K17" s="10" t="n">
        <v>36678</v>
      </c>
      <c r="L17" s="9"/>
      <c r="M17" s="11" t="s">
        <v>109</v>
      </c>
      <c r="N17" s="9" t="s">
        <v>104</v>
      </c>
    </row>
    <row r="18" customFormat="false" ht="13.5" hidden="false" customHeight="true" outlineLevel="0" collapsed="false">
      <c r="A18" s="12" t="str">
        <f aca="false">HYPERLINK("https://www.fabsurplus.com/sdi_catalog/salesItemDetails.do?id=108945")</f>
        <v>https://www.fabsurplus.com/sdi_catalog/salesItemDetails.do?id=108945</v>
      </c>
      <c r="B18" s="12" t="s">
        <v>110</v>
      </c>
      <c r="C18" s="12" t="s">
        <v>98</v>
      </c>
      <c r="D18" s="12" t="s">
        <v>111</v>
      </c>
      <c r="E18" s="12"/>
      <c r="F18" s="12" t="s">
        <v>112</v>
      </c>
      <c r="G18" s="12" t="s">
        <v>20</v>
      </c>
      <c r="H18" s="12" t="s">
        <v>113</v>
      </c>
      <c r="I18" s="12" t="s">
        <v>22</v>
      </c>
      <c r="J18" s="12"/>
      <c r="K18" s="12"/>
      <c r="L18" s="12"/>
      <c r="M18" s="14" t="s">
        <v>114</v>
      </c>
      <c r="N18" s="12" t="s">
        <v>104</v>
      </c>
    </row>
    <row r="19" customFormat="false" ht="18" hidden="false" customHeight="true" outlineLevel="0" collapsed="false">
      <c r="A19" s="6" t="str">
        <f aca="false">HYPERLINK("https://www.fabsurplus.com/sdi_catalog/salesItemDetails.do?id=71632")</f>
        <v>https://www.fabsurplus.com/sdi_catalog/salesItemDetails.do?id=71632</v>
      </c>
      <c r="B19" s="6" t="s">
        <v>115</v>
      </c>
      <c r="C19" s="6" t="s">
        <v>116</v>
      </c>
      <c r="D19" s="6" t="s">
        <v>117</v>
      </c>
      <c r="E19" s="6" t="s">
        <v>118</v>
      </c>
      <c r="F19" s="6" t="s">
        <v>119</v>
      </c>
      <c r="G19" s="6" t="s">
        <v>20</v>
      </c>
      <c r="H19" s="6" t="s">
        <v>21</v>
      </c>
      <c r="I19" s="6" t="s">
        <v>49</v>
      </c>
      <c r="J19" s="6"/>
      <c r="K19" s="7" t="n">
        <v>35156</v>
      </c>
      <c r="L19" s="6" t="s">
        <v>120</v>
      </c>
      <c r="M19" s="8" t="s">
        <v>121</v>
      </c>
      <c r="N19" s="6" t="s">
        <v>34</v>
      </c>
    </row>
    <row r="20" customFormat="false" ht="18" hidden="false" customHeight="true" outlineLevel="0" collapsed="false">
      <c r="A20" s="3" t="str">
        <f aca="false">HYPERLINK("https://www.fabsurplus.com/sdi_catalog/salesItemDetails.do?id=15066")</f>
        <v>https://www.fabsurplus.com/sdi_catalog/salesItemDetails.do?id=15066</v>
      </c>
      <c r="B20" s="3" t="s">
        <v>122</v>
      </c>
      <c r="C20" s="3" t="s">
        <v>123</v>
      </c>
      <c r="D20" s="3" t="s">
        <v>124</v>
      </c>
      <c r="E20" s="3" t="s">
        <v>125</v>
      </c>
      <c r="F20" s="3" t="s">
        <v>126</v>
      </c>
      <c r="G20" s="3" t="s">
        <v>20</v>
      </c>
      <c r="H20" s="3" t="s">
        <v>127</v>
      </c>
      <c r="I20" s="3" t="s">
        <v>49</v>
      </c>
      <c r="J20" s="4" t="n">
        <v>38776</v>
      </c>
      <c r="K20" s="4" t="n">
        <v>37437.9166666667</v>
      </c>
      <c r="L20" s="3" t="s">
        <v>128</v>
      </c>
      <c r="M20" s="5" t="s">
        <v>129</v>
      </c>
      <c r="N20" s="3" t="s">
        <v>34</v>
      </c>
    </row>
    <row r="21" customFormat="false" ht="18" hidden="false" customHeight="true" outlineLevel="0" collapsed="false">
      <c r="A21" s="6" t="str">
        <f aca="false">HYPERLINK("https://www.fabsurplus.com/sdi_catalog/salesItemDetails.do?id=33542")</f>
        <v>https://www.fabsurplus.com/sdi_catalog/salesItemDetails.do?id=33542</v>
      </c>
      <c r="B21" s="6" t="s">
        <v>130</v>
      </c>
      <c r="C21" s="6" t="s">
        <v>131</v>
      </c>
      <c r="D21" s="6" t="s">
        <v>132</v>
      </c>
      <c r="E21" s="6" t="s">
        <v>133</v>
      </c>
      <c r="F21" s="6" t="s">
        <v>134</v>
      </c>
      <c r="G21" s="6" t="s">
        <v>20</v>
      </c>
      <c r="H21" s="6" t="s">
        <v>127</v>
      </c>
      <c r="I21" s="6" t="s">
        <v>22</v>
      </c>
      <c r="J21" s="6"/>
      <c r="K21" s="6"/>
      <c r="L21" s="6"/>
      <c r="M21" s="8" t="s">
        <v>135</v>
      </c>
      <c r="N21" s="6" t="s">
        <v>136</v>
      </c>
    </row>
    <row r="22" customFormat="false" ht="13.5" hidden="false" customHeight="true" outlineLevel="0" collapsed="false">
      <c r="A22" s="12" t="str">
        <f aca="false">HYPERLINK("https://www.fabsurplus.com/sdi_catalog/salesItemDetails.do?id=109017")</f>
        <v>https://www.fabsurplus.com/sdi_catalog/salesItemDetails.do?id=109017</v>
      </c>
      <c r="B22" s="12" t="s">
        <v>137</v>
      </c>
      <c r="C22" s="12" t="s">
        <v>138</v>
      </c>
      <c r="D22" s="12" t="s">
        <v>139</v>
      </c>
      <c r="E22" s="12"/>
      <c r="F22" s="12" t="s">
        <v>140</v>
      </c>
      <c r="G22" s="12" t="s">
        <v>20</v>
      </c>
      <c r="H22" s="12"/>
      <c r="I22" s="12" t="s">
        <v>49</v>
      </c>
      <c r="J22" s="12"/>
      <c r="K22" s="12"/>
      <c r="L22" s="12"/>
      <c r="M22" s="14" t="s">
        <v>141</v>
      </c>
      <c r="N22" s="12"/>
    </row>
    <row r="23" customFormat="false" ht="18" hidden="false" customHeight="true" outlineLevel="0" collapsed="false">
      <c r="A23" s="3" t="str">
        <f aca="false">HYPERLINK("https://www.fabsurplus.com/sdi_catalog/salesItemDetails.do?id=98730")</f>
        <v>https://www.fabsurplus.com/sdi_catalog/salesItemDetails.do?id=98730</v>
      </c>
      <c r="B23" s="3" t="s">
        <v>142</v>
      </c>
      <c r="C23" s="3" t="s">
        <v>143</v>
      </c>
      <c r="D23" s="3" t="s">
        <v>144</v>
      </c>
      <c r="E23" s="3" t="s">
        <v>145</v>
      </c>
      <c r="F23" s="3" t="s">
        <v>146</v>
      </c>
      <c r="G23" s="3" t="s">
        <v>20</v>
      </c>
      <c r="H23" s="3" t="s">
        <v>40</v>
      </c>
      <c r="I23" s="3" t="s">
        <v>49</v>
      </c>
      <c r="J23" s="3"/>
      <c r="K23" s="4" t="n">
        <v>39356</v>
      </c>
      <c r="L23" s="3"/>
      <c r="M23" s="5" t="s">
        <v>147</v>
      </c>
      <c r="N23" s="3" t="s">
        <v>34</v>
      </c>
    </row>
    <row r="24" customFormat="false" ht="18" hidden="false" customHeight="true" outlineLevel="0" collapsed="false">
      <c r="A24" s="6" t="str">
        <f aca="false">HYPERLINK("https://www.fabsurplus.com/sdi_catalog/salesItemDetails.do?id=4007")</f>
        <v>https://www.fabsurplus.com/sdi_catalog/salesItemDetails.do?id=4007</v>
      </c>
      <c r="B24" s="6" t="s">
        <v>148</v>
      </c>
      <c r="C24" s="6" t="s">
        <v>149</v>
      </c>
      <c r="D24" s="6" t="s">
        <v>150</v>
      </c>
      <c r="E24" s="6" t="s">
        <v>151</v>
      </c>
      <c r="F24" s="6" t="s">
        <v>152</v>
      </c>
      <c r="G24" s="6" t="s">
        <v>20</v>
      </c>
      <c r="H24" s="6" t="s">
        <v>48</v>
      </c>
      <c r="I24" s="6" t="s">
        <v>49</v>
      </c>
      <c r="J24" s="7" t="n">
        <v>36219</v>
      </c>
      <c r="K24" s="7" t="n">
        <v>34850.9166666667</v>
      </c>
      <c r="L24" s="6"/>
      <c r="M24" s="8" t="s">
        <v>153</v>
      </c>
      <c r="N24" s="6" t="s">
        <v>154</v>
      </c>
    </row>
    <row r="25" customFormat="false" ht="18" hidden="false" customHeight="true" outlineLevel="0" collapsed="false">
      <c r="A25" s="3" t="str">
        <f aca="false">HYPERLINK("https://www.fabsurplus.com/sdi_catalog/salesItemDetails.do?id=71902")</f>
        <v>https://www.fabsurplus.com/sdi_catalog/salesItemDetails.do?id=71902</v>
      </c>
      <c r="B25" s="3" t="s">
        <v>155</v>
      </c>
      <c r="C25" s="3" t="s">
        <v>156</v>
      </c>
      <c r="D25" s="3" t="s">
        <v>157</v>
      </c>
      <c r="E25" s="3" t="s">
        <v>158</v>
      </c>
      <c r="F25" s="3" t="s">
        <v>159</v>
      </c>
      <c r="G25" s="3" t="s">
        <v>20</v>
      </c>
      <c r="H25" s="3" t="s">
        <v>160</v>
      </c>
      <c r="I25" s="3" t="s">
        <v>22</v>
      </c>
      <c r="J25" s="3"/>
      <c r="K25" s="4" t="n">
        <v>36677.9166666667</v>
      </c>
      <c r="L25" s="3"/>
      <c r="M25" s="5" t="s">
        <v>161</v>
      </c>
      <c r="N25" s="3" t="s">
        <v>34</v>
      </c>
    </row>
    <row r="26" customFormat="false" ht="18" hidden="false" customHeight="true" outlineLevel="0" collapsed="false">
      <c r="A26" s="3" t="str">
        <f aca="false">HYPERLINK("https://www.fabsurplus.com/sdi_catalog/salesItemDetails.do?id=31246")</f>
        <v>https://www.fabsurplus.com/sdi_catalog/salesItemDetails.do?id=31246</v>
      </c>
      <c r="B26" s="3" t="s">
        <v>162</v>
      </c>
      <c r="C26" s="3" t="s">
        <v>163</v>
      </c>
      <c r="D26" s="3" t="s">
        <v>164</v>
      </c>
      <c r="E26" s="3" t="s">
        <v>165</v>
      </c>
      <c r="F26" s="3" t="s">
        <v>166</v>
      </c>
      <c r="G26" s="3" t="s">
        <v>20</v>
      </c>
      <c r="H26" s="3" t="s">
        <v>127</v>
      </c>
      <c r="I26" s="3" t="s">
        <v>22</v>
      </c>
      <c r="J26" s="4" t="n">
        <v>40087</v>
      </c>
      <c r="K26" s="4" t="n">
        <v>36434</v>
      </c>
      <c r="L26" s="3"/>
      <c r="M26" s="5" t="s">
        <v>167</v>
      </c>
      <c r="N26" s="3" t="s">
        <v>25</v>
      </c>
    </row>
    <row r="27" customFormat="false" ht="18" hidden="false" customHeight="true" outlineLevel="0" collapsed="false">
      <c r="A27" s="6" t="str">
        <f aca="false">HYPERLINK("https://www.fabsurplus.com/sdi_catalog/salesItemDetails.do?id=54210")</f>
        <v>https://www.fabsurplus.com/sdi_catalog/salesItemDetails.do?id=54210</v>
      </c>
      <c r="B27" s="6" t="s">
        <v>168</v>
      </c>
      <c r="C27" s="6" t="s">
        <v>169</v>
      </c>
      <c r="D27" s="6" t="s">
        <v>170</v>
      </c>
      <c r="E27" s="6"/>
      <c r="F27" s="6" t="s">
        <v>171</v>
      </c>
      <c r="G27" s="6" t="s">
        <v>20</v>
      </c>
      <c r="H27" s="6" t="s">
        <v>21</v>
      </c>
      <c r="I27" s="6" t="s">
        <v>22</v>
      </c>
      <c r="J27" s="6"/>
      <c r="K27" s="7" t="n">
        <v>38503.9166666667</v>
      </c>
      <c r="L27" s="6"/>
      <c r="M27" s="8" t="s">
        <v>172</v>
      </c>
      <c r="N27" s="6" t="s">
        <v>173</v>
      </c>
    </row>
    <row r="28" customFormat="false" ht="18" hidden="false" customHeight="true" outlineLevel="0" collapsed="false">
      <c r="A28" s="3" t="str">
        <f aca="false">HYPERLINK("https://www.fabsurplus.com/sdi_catalog/salesItemDetails.do?id=86303")</f>
        <v>https://www.fabsurplus.com/sdi_catalog/salesItemDetails.do?id=86303</v>
      </c>
      <c r="B28" s="3" t="s">
        <v>174</v>
      </c>
      <c r="C28" s="3" t="s">
        <v>175</v>
      </c>
      <c r="D28" s="3" t="s">
        <v>176</v>
      </c>
      <c r="E28" s="3"/>
      <c r="F28" s="3" t="s">
        <v>177</v>
      </c>
      <c r="G28" s="3" t="s">
        <v>20</v>
      </c>
      <c r="H28" s="3" t="s">
        <v>40</v>
      </c>
      <c r="I28" s="3" t="s">
        <v>22</v>
      </c>
      <c r="J28" s="3"/>
      <c r="K28" s="4" t="n">
        <v>35247</v>
      </c>
      <c r="L28" s="3" t="s">
        <v>178</v>
      </c>
      <c r="M28" s="5" t="s">
        <v>179</v>
      </c>
      <c r="N28" s="3" t="s">
        <v>180</v>
      </c>
    </row>
    <row r="29" customFormat="false" ht="18" hidden="false" customHeight="true" outlineLevel="0" collapsed="false">
      <c r="A29" s="6" t="str">
        <f aca="false">HYPERLINK("https://www.fabsurplus.com/sdi_catalog/salesItemDetails.do?id=54208")</f>
        <v>https://www.fabsurplus.com/sdi_catalog/salesItemDetails.do?id=54208</v>
      </c>
      <c r="B29" s="6" t="s">
        <v>181</v>
      </c>
      <c r="C29" s="6" t="s">
        <v>182</v>
      </c>
      <c r="D29" s="6" t="s">
        <v>183</v>
      </c>
      <c r="E29" s="6" t="s">
        <v>184</v>
      </c>
      <c r="F29" s="6" t="s">
        <v>185</v>
      </c>
      <c r="G29" s="6" t="s">
        <v>20</v>
      </c>
      <c r="H29" s="6" t="s">
        <v>127</v>
      </c>
      <c r="I29" s="6" t="s">
        <v>22</v>
      </c>
      <c r="J29" s="7" t="n">
        <v>40178</v>
      </c>
      <c r="K29" s="7" t="n">
        <v>39386.9583333333</v>
      </c>
      <c r="L29" s="6"/>
      <c r="M29" s="8" t="s">
        <v>186</v>
      </c>
      <c r="N29" s="6" t="s">
        <v>173</v>
      </c>
    </row>
    <row r="30" customFormat="false" ht="18" hidden="false" customHeight="true" outlineLevel="0" collapsed="false">
      <c r="A30" s="3" t="str">
        <f aca="false">HYPERLINK("https://www.fabsurplus.com/sdi_catalog/salesItemDetails.do?id=84342")</f>
        <v>https://www.fabsurplus.com/sdi_catalog/salesItemDetails.do?id=84342</v>
      </c>
      <c r="B30" s="3" t="s">
        <v>187</v>
      </c>
      <c r="C30" s="3" t="s">
        <v>188</v>
      </c>
      <c r="D30" s="3" t="s">
        <v>189</v>
      </c>
      <c r="E30" s="3"/>
      <c r="F30" s="3" t="s">
        <v>190</v>
      </c>
      <c r="G30" s="3" t="s">
        <v>20</v>
      </c>
      <c r="H30" s="3"/>
      <c r="I30" s="3" t="s">
        <v>49</v>
      </c>
      <c r="J30" s="3"/>
      <c r="K30" s="3"/>
      <c r="L30" s="3" t="s">
        <v>191</v>
      </c>
      <c r="M30" s="5" t="s">
        <v>192</v>
      </c>
      <c r="N30" s="3" t="s">
        <v>34</v>
      </c>
    </row>
    <row r="31" customFormat="false" ht="18" hidden="false" customHeight="true" outlineLevel="0" collapsed="false">
      <c r="A31" s="6" t="str">
        <f aca="false">HYPERLINK("https://www.fabsurplus.com/sdi_catalog/salesItemDetails.do?id=84351")</f>
        <v>https://www.fabsurplus.com/sdi_catalog/salesItemDetails.do?id=84351</v>
      </c>
      <c r="B31" s="6" t="s">
        <v>193</v>
      </c>
      <c r="C31" s="6" t="s">
        <v>188</v>
      </c>
      <c r="D31" s="6" t="s">
        <v>194</v>
      </c>
      <c r="E31" s="6"/>
      <c r="F31" s="6" t="s">
        <v>190</v>
      </c>
      <c r="G31" s="6" t="s">
        <v>20</v>
      </c>
      <c r="H31" s="6"/>
      <c r="I31" s="6" t="s">
        <v>49</v>
      </c>
      <c r="J31" s="6"/>
      <c r="K31" s="6"/>
      <c r="L31" s="6" t="s">
        <v>191</v>
      </c>
      <c r="M31" s="8" t="s">
        <v>195</v>
      </c>
      <c r="N31" s="6" t="s">
        <v>34</v>
      </c>
    </row>
    <row r="32" customFormat="false" ht="18" hidden="false" customHeight="true" outlineLevel="0" collapsed="false">
      <c r="A32" s="3" t="str">
        <f aca="false">HYPERLINK("https://www.fabsurplus.com/sdi_catalog/salesItemDetails.do?id=106946")</f>
        <v>https://www.fabsurplus.com/sdi_catalog/salesItemDetails.do?id=106946</v>
      </c>
      <c r="B32" s="3" t="s">
        <v>196</v>
      </c>
      <c r="C32" s="3" t="s">
        <v>188</v>
      </c>
      <c r="D32" s="3" t="s">
        <v>189</v>
      </c>
      <c r="E32" s="3"/>
      <c r="F32" s="3" t="s">
        <v>190</v>
      </c>
      <c r="G32" s="3" t="s">
        <v>197</v>
      </c>
      <c r="H32" s="3" t="s">
        <v>198</v>
      </c>
      <c r="I32" s="3" t="s">
        <v>49</v>
      </c>
      <c r="J32" s="3"/>
      <c r="K32" s="3"/>
      <c r="L32" s="3" t="s">
        <v>191</v>
      </c>
      <c r="M32" s="5" t="s">
        <v>199</v>
      </c>
      <c r="N32" s="3" t="s">
        <v>34</v>
      </c>
    </row>
    <row r="33" customFormat="false" ht="18" hidden="false" customHeight="true" outlineLevel="0" collapsed="false">
      <c r="A33" s="6" t="str">
        <f aca="false">HYPERLINK("https://www.fabsurplus.com/sdi_catalog/salesItemDetails.do?id=73208")</f>
        <v>https://www.fabsurplus.com/sdi_catalog/salesItemDetails.do?id=73208</v>
      </c>
      <c r="B33" s="6" t="s">
        <v>200</v>
      </c>
      <c r="C33" s="6" t="s">
        <v>201</v>
      </c>
      <c r="D33" s="6" t="s">
        <v>202</v>
      </c>
      <c r="E33" s="6"/>
      <c r="F33" s="6" t="s">
        <v>203</v>
      </c>
      <c r="G33" s="6" t="s">
        <v>20</v>
      </c>
      <c r="H33" s="6" t="s">
        <v>204</v>
      </c>
      <c r="I33" s="6" t="s">
        <v>49</v>
      </c>
      <c r="J33" s="6"/>
      <c r="K33" s="7" t="n">
        <v>36039</v>
      </c>
      <c r="L33" s="6" t="s">
        <v>205</v>
      </c>
      <c r="M33" s="8" t="s">
        <v>206</v>
      </c>
      <c r="N33" s="6" t="s">
        <v>34</v>
      </c>
    </row>
    <row r="34" customFormat="false" ht="18" hidden="false" customHeight="true" outlineLevel="0" collapsed="false">
      <c r="A34" s="3" t="str">
        <f aca="false">HYPERLINK("https://www.fabsurplus.com/sdi_catalog/salesItemDetails.do?id=79584")</f>
        <v>https://www.fabsurplus.com/sdi_catalog/salesItemDetails.do?id=79584</v>
      </c>
      <c r="B34" s="3" t="s">
        <v>207</v>
      </c>
      <c r="C34" s="3" t="s">
        <v>208</v>
      </c>
      <c r="D34" s="3" t="s">
        <v>209</v>
      </c>
      <c r="E34" s="3"/>
      <c r="F34" s="3" t="s">
        <v>210</v>
      </c>
      <c r="G34" s="3" t="s">
        <v>20</v>
      </c>
      <c r="H34" s="3" t="s">
        <v>211</v>
      </c>
      <c r="I34" s="3" t="s">
        <v>49</v>
      </c>
      <c r="J34" s="4" t="n">
        <v>42248</v>
      </c>
      <c r="K34" s="4" t="n">
        <v>34820</v>
      </c>
      <c r="L34" s="3" t="s">
        <v>212</v>
      </c>
      <c r="M34" s="5" t="s">
        <v>213</v>
      </c>
      <c r="N34" s="3" t="s">
        <v>34</v>
      </c>
    </row>
    <row r="35" customFormat="false" ht="18" hidden="false" customHeight="true" outlineLevel="0" collapsed="false">
      <c r="A35" s="6" t="str">
        <f aca="false">HYPERLINK("https://www.fabsurplus.com/sdi_catalog/salesItemDetails.do?id=102623")</f>
        <v>https://www.fabsurplus.com/sdi_catalog/salesItemDetails.do?id=102623</v>
      </c>
      <c r="B35" s="6" t="s">
        <v>214</v>
      </c>
      <c r="C35" s="6" t="s">
        <v>208</v>
      </c>
      <c r="D35" s="6" t="s">
        <v>215</v>
      </c>
      <c r="E35" s="6"/>
      <c r="F35" s="6" t="s">
        <v>216</v>
      </c>
      <c r="G35" s="6" t="s">
        <v>20</v>
      </c>
      <c r="H35" s="6" t="s">
        <v>21</v>
      </c>
      <c r="I35" s="6" t="s">
        <v>217</v>
      </c>
      <c r="J35" s="6"/>
      <c r="K35" s="7" t="n">
        <v>40299</v>
      </c>
      <c r="L35" s="6" t="s">
        <v>218</v>
      </c>
      <c r="M35" s="8" t="s">
        <v>219</v>
      </c>
      <c r="N35" s="6" t="s">
        <v>34</v>
      </c>
    </row>
    <row r="36" customFormat="false" ht="18" hidden="false" customHeight="true" outlineLevel="0" collapsed="false">
      <c r="A36" s="12" t="str">
        <f aca="false">HYPERLINK("https://www.fabsurplus.com/sdi_catalog/salesItemDetails.do?id=109015")</f>
        <v>https://www.fabsurplus.com/sdi_catalog/salesItemDetails.do?id=109015</v>
      </c>
      <c r="B36" s="12" t="s">
        <v>220</v>
      </c>
      <c r="C36" s="12" t="s">
        <v>221</v>
      </c>
      <c r="D36" s="12" t="s">
        <v>222</v>
      </c>
      <c r="E36" s="12"/>
      <c r="F36" s="12" t="s">
        <v>223</v>
      </c>
      <c r="G36" s="12" t="s">
        <v>197</v>
      </c>
      <c r="H36" s="12"/>
      <c r="I36" s="12"/>
      <c r="J36" s="12"/>
      <c r="K36" s="12"/>
      <c r="L36" s="12"/>
      <c r="M36" s="14" t="s">
        <v>224</v>
      </c>
      <c r="N36" s="12"/>
    </row>
    <row r="37" customFormat="false" ht="18" hidden="false" customHeight="true" outlineLevel="0" collapsed="false">
      <c r="A37" s="3" t="str">
        <f aca="false">HYPERLINK("https://www.fabsurplus.com/sdi_catalog/salesItemDetails.do?id=2181")</f>
        <v>https://www.fabsurplus.com/sdi_catalog/salesItemDetails.do?id=2181</v>
      </c>
      <c r="B37" s="3" t="s">
        <v>225</v>
      </c>
      <c r="C37" s="3" t="s">
        <v>226</v>
      </c>
      <c r="D37" s="3" t="s">
        <v>227</v>
      </c>
      <c r="E37" s="3" t="s">
        <v>228</v>
      </c>
      <c r="F37" s="3" t="s">
        <v>229</v>
      </c>
      <c r="G37" s="3" t="s">
        <v>20</v>
      </c>
      <c r="H37" s="3" t="s">
        <v>48</v>
      </c>
      <c r="I37" s="3" t="s">
        <v>49</v>
      </c>
      <c r="J37" s="4" t="n">
        <v>35916</v>
      </c>
      <c r="K37" s="4" t="n">
        <v>33909</v>
      </c>
      <c r="L37" s="3" t="s">
        <v>230</v>
      </c>
      <c r="M37" s="5" t="s">
        <v>231</v>
      </c>
      <c r="N37" s="3" t="s">
        <v>34</v>
      </c>
    </row>
    <row r="38" customFormat="false" ht="18" hidden="false" customHeight="true" outlineLevel="0" collapsed="false">
      <c r="A38" s="6" t="str">
        <f aca="false">HYPERLINK("https://www.fabsurplus.com/sdi_catalog/salesItemDetails.do?id=15619")</f>
        <v>https://www.fabsurplus.com/sdi_catalog/salesItemDetails.do?id=15619</v>
      </c>
      <c r="B38" s="6" t="s">
        <v>232</v>
      </c>
      <c r="C38" s="6" t="s">
        <v>233</v>
      </c>
      <c r="D38" s="6" t="s">
        <v>234</v>
      </c>
      <c r="E38" s="6"/>
      <c r="F38" s="6" t="s">
        <v>235</v>
      </c>
      <c r="G38" s="6" t="s">
        <v>197</v>
      </c>
      <c r="H38" s="6" t="s">
        <v>198</v>
      </c>
      <c r="I38" s="6" t="s">
        <v>22</v>
      </c>
      <c r="J38" s="6"/>
      <c r="K38" s="7" t="n">
        <v>31503</v>
      </c>
      <c r="L38" s="6" t="s">
        <v>236</v>
      </c>
      <c r="M38" s="8" t="s">
        <v>237</v>
      </c>
      <c r="N38" s="6" t="s">
        <v>238</v>
      </c>
    </row>
    <row r="40" customFormat="false" ht="18" hidden="false" customHeight="true" outlineLevel="0" collapsed="false">
      <c r="A40" s="0" t="s">
        <v>239</v>
      </c>
    </row>
    <row r="41" customFormat="false" ht="18" hidden="false" customHeight="true" outlineLevel="0" collapsed="false">
      <c r="A41" s="2" t="s">
        <v>1</v>
      </c>
      <c r="B41" s="2" t="s">
        <v>2</v>
      </c>
      <c r="C41" s="2" t="s">
        <v>3</v>
      </c>
      <c r="D41" s="2" t="s">
        <v>4</v>
      </c>
      <c r="E41" s="2" t="s">
        <v>5</v>
      </c>
      <c r="F41" s="2" t="s">
        <v>6</v>
      </c>
      <c r="G41" s="2" t="s">
        <v>7</v>
      </c>
      <c r="H41" s="2" t="s">
        <v>8</v>
      </c>
      <c r="I41" s="2" t="s">
        <v>9</v>
      </c>
      <c r="J41" s="2" t="s">
        <v>10</v>
      </c>
      <c r="K41" s="2" t="s">
        <v>11</v>
      </c>
      <c r="L41" s="2" t="s">
        <v>12</v>
      </c>
      <c r="M41" s="2" t="s">
        <v>13</v>
      </c>
      <c r="N41" s="2" t="s">
        <v>14</v>
      </c>
    </row>
    <row r="42" customFormat="false" ht="18" hidden="false" customHeight="true" outlineLevel="0" collapsed="false">
      <c r="A42" s="3" t="str">
        <f aca="false">HYPERLINK("https://www.fabsurplus.com/sdi_catalog/salesItemDetails.do?id=54226")</f>
        <v>https://www.fabsurplus.com/sdi_catalog/salesItemDetails.do?id=54226</v>
      </c>
      <c r="B42" s="3" t="s">
        <v>240</v>
      </c>
      <c r="C42" s="3" t="s">
        <v>241</v>
      </c>
      <c r="D42" s="3" t="s">
        <v>242</v>
      </c>
      <c r="E42" s="3" t="s">
        <v>243</v>
      </c>
      <c r="F42" s="3" t="s">
        <v>244</v>
      </c>
      <c r="G42" s="3" t="s">
        <v>245</v>
      </c>
      <c r="H42" s="3" t="s">
        <v>246</v>
      </c>
      <c r="I42" s="3" t="s">
        <v>49</v>
      </c>
      <c r="J42" s="4" t="n">
        <v>38595</v>
      </c>
      <c r="K42" s="4" t="n">
        <v>36311.9166666667</v>
      </c>
      <c r="L42" s="3"/>
      <c r="M42" s="5" t="s">
        <v>247</v>
      </c>
      <c r="N42" s="3" t="s">
        <v>34</v>
      </c>
    </row>
    <row r="43" customFormat="false" ht="18" hidden="false" customHeight="true" outlineLevel="0" collapsed="false">
      <c r="A43" s="6" t="str">
        <f aca="false">HYPERLINK("https://www.fabsurplus.com/sdi_catalog/salesItemDetails.do?id=95398")</f>
        <v>https://www.fabsurplus.com/sdi_catalog/salesItemDetails.do?id=95398</v>
      </c>
      <c r="B43" s="6" t="s">
        <v>248</v>
      </c>
      <c r="C43" s="6" t="s">
        <v>241</v>
      </c>
      <c r="D43" s="6" t="s">
        <v>242</v>
      </c>
      <c r="E43" s="6" t="s">
        <v>243</v>
      </c>
      <c r="F43" s="6" t="s">
        <v>244</v>
      </c>
      <c r="G43" s="6" t="s">
        <v>20</v>
      </c>
      <c r="H43" s="6" t="s">
        <v>246</v>
      </c>
      <c r="I43" s="6" t="s">
        <v>49</v>
      </c>
      <c r="J43" s="7" t="n">
        <v>38868</v>
      </c>
      <c r="K43" s="7" t="n">
        <v>36311.9166666667</v>
      </c>
      <c r="L43" s="6"/>
      <c r="M43" s="8" t="s">
        <v>247</v>
      </c>
      <c r="N43" s="6" t="s">
        <v>34</v>
      </c>
    </row>
    <row r="44" customFormat="false" ht="18" hidden="false" customHeight="true" outlineLevel="0" collapsed="false">
      <c r="A44" s="3" t="str">
        <f aca="false">HYPERLINK("https://www.fabsurplus.com/sdi_catalog/salesItemDetails.do?id=95399")</f>
        <v>https://www.fabsurplus.com/sdi_catalog/salesItemDetails.do?id=95399</v>
      </c>
      <c r="B44" s="3" t="s">
        <v>249</v>
      </c>
      <c r="C44" s="3" t="s">
        <v>241</v>
      </c>
      <c r="D44" s="3" t="s">
        <v>242</v>
      </c>
      <c r="E44" s="3" t="s">
        <v>243</v>
      </c>
      <c r="F44" s="3" t="s">
        <v>244</v>
      </c>
      <c r="G44" s="3" t="s">
        <v>20</v>
      </c>
      <c r="H44" s="3" t="s">
        <v>246</v>
      </c>
      <c r="I44" s="3" t="s">
        <v>49</v>
      </c>
      <c r="J44" s="4" t="n">
        <v>38868</v>
      </c>
      <c r="K44" s="4" t="n">
        <v>36311.9166666667</v>
      </c>
      <c r="L44" s="3"/>
      <c r="M44" s="5" t="s">
        <v>247</v>
      </c>
      <c r="N44" s="3" t="s">
        <v>34</v>
      </c>
    </row>
    <row r="45" customFormat="false" ht="18" hidden="false" customHeight="true" outlineLevel="0" collapsed="false">
      <c r="A45" s="6" t="str">
        <f aca="false">HYPERLINK("https://www.fabsurplus.com/sdi_catalog/salesItemDetails.do?id=95400")</f>
        <v>https://www.fabsurplus.com/sdi_catalog/salesItemDetails.do?id=95400</v>
      </c>
      <c r="B45" s="6" t="s">
        <v>250</v>
      </c>
      <c r="C45" s="6" t="s">
        <v>241</v>
      </c>
      <c r="D45" s="6" t="s">
        <v>242</v>
      </c>
      <c r="E45" s="6" t="s">
        <v>243</v>
      </c>
      <c r="F45" s="6" t="s">
        <v>244</v>
      </c>
      <c r="G45" s="6" t="s">
        <v>20</v>
      </c>
      <c r="H45" s="6" t="s">
        <v>246</v>
      </c>
      <c r="I45" s="6" t="s">
        <v>49</v>
      </c>
      <c r="J45" s="7" t="n">
        <v>38868</v>
      </c>
      <c r="K45" s="7" t="n">
        <v>36311.9166666667</v>
      </c>
      <c r="L45" s="6"/>
      <c r="M45" s="8" t="s">
        <v>247</v>
      </c>
      <c r="N45" s="6" t="s">
        <v>34</v>
      </c>
    </row>
    <row r="46" customFormat="false" ht="18" hidden="false" customHeight="true" outlineLevel="0" collapsed="false">
      <c r="A46" s="3" t="str">
        <f aca="false">HYPERLINK("https://www.fabsurplus.com/sdi_catalog/salesItemDetails.do?id=95401")</f>
        <v>https://www.fabsurplus.com/sdi_catalog/salesItemDetails.do?id=95401</v>
      </c>
      <c r="B46" s="3" t="s">
        <v>251</v>
      </c>
      <c r="C46" s="3" t="s">
        <v>241</v>
      </c>
      <c r="D46" s="3" t="s">
        <v>242</v>
      </c>
      <c r="E46" s="3" t="s">
        <v>243</v>
      </c>
      <c r="F46" s="3" t="s">
        <v>244</v>
      </c>
      <c r="G46" s="3" t="s">
        <v>20</v>
      </c>
      <c r="H46" s="3" t="s">
        <v>246</v>
      </c>
      <c r="I46" s="3" t="s">
        <v>49</v>
      </c>
      <c r="J46" s="4" t="n">
        <v>38868</v>
      </c>
      <c r="K46" s="4" t="n">
        <v>36311.9166666667</v>
      </c>
      <c r="L46" s="3"/>
      <c r="M46" s="5" t="s">
        <v>247</v>
      </c>
      <c r="N46" s="3" t="s">
        <v>34</v>
      </c>
    </row>
    <row r="47" customFormat="false" ht="18" hidden="false" customHeight="true" outlineLevel="0" collapsed="false">
      <c r="A47" s="6" t="str">
        <f aca="false">HYPERLINK("https://www.fabsurplus.com/sdi_catalog/salesItemDetails.do?id=95402")</f>
        <v>https://www.fabsurplus.com/sdi_catalog/salesItemDetails.do?id=95402</v>
      </c>
      <c r="B47" s="6" t="s">
        <v>252</v>
      </c>
      <c r="C47" s="6" t="s">
        <v>241</v>
      </c>
      <c r="D47" s="6" t="s">
        <v>242</v>
      </c>
      <c r="E47" s="6" t="s">
        <v>243</v>
      </c>
      <c r="F47" s="6" t="s">
        <v>244</v>
      </c>
      <c r="G47" s="6" t="s">
        <v>20</v>
      </c>
      <c r="H47" s="6" t="s">
        <v>246</v>
      </c>
      <c r="I47" s="6" t="s">
        <v>49</v>
      </c>
      <c r="J47" s="7" t="n">
        <v>38868</v>
      </c>
      <c r="K47" s="7" t="n">
        <v>36311.9166666667</v>
      </c>
      <c r="L47" s="6"/>
      <c r="M47" s="8" t="s">
        <v>247</v>
      </c>
      <c r="N47" s="6" t="s">
        <v>34</v>
      </c>
    </row>
    <row r="48" customFormat="false" ht="18" hidden="false" customHeight="true" outlineLevel="0" collapsed="false">
      <c r="A48" s="3" t="str">
        <f aca="false">HYPERLINK("https://www.fabsurplus.com/sdi_catalog/salesItemDetails.do?id=95403")</f>
        <v>https://www.fabsurplus.com/sdi_catalog/salesItemDetails.do?id=95403</v>
      </c>
      <c r="B48" s="3" t="s">
        <v>253</v>
      </c>
      <c r="C48" s="3" t="s">
        <v>241</v>
      </c>
      <c r="D48" s="3" t="s">
        <v>242</v>
      </c>
      <c r="E48" s="3" t="s">
        <v>243</v>
      </c>
      <c r="F48" s="3" t="s">
        <v>244</v>
      </c>
      <c r="G48" s="3" t="s">
        <v>20</v>
      </c>
      <c r="H48" s="3" t="s">
        <v>246</v>
      </c>
      <c r="I48" s="3" t="s">
        <v>49</v>
      </c>
      <c r="J48" s="4" t="n">
        <v>38837</v>
      </c>
      <c r="K48" s="4" t="n">
        <v>36311.9166666667</v>
      </c>
      <c r="L48" s="3"/>
      <c r="M48" s="5" t="s">
        <v>247</v>
      </c>
      <c r="N48" s="3" t="s">
        <v>34</v>
      </c>
    </row>
    <row r="49" customFormat="false" ht="18" hidden="false" customHeight="true" outlineLevel="0" collapsed="false">
      <c r="A49" s="3" t="str">
        <f aca="false">HYPERLINK("https://www.fabsurplus.com/sdi_catalog/salesItemDetails.do?id=76604")</f>
        <v>https://www.fabsurplus.com/sdi_catalog/salesItemDetails.do?id=76604</v>
      </c>
      <c r="B49" s="3" t="s">
        <v>254</v>
      </c>
      <c r="C49" s="3" t="s">
        <v>255</v>
      </c>
      <c r="D49" s="3" t="s">
        <v>256</v>
      </c>
      <c r="E49" s="3"/>
      <c r="F49" s="3" t="s">
        <v>257</v>
      </c>
      <c r="G49" s="3" t="s">
        <v>20</v>
      </c>
      <c r="H49" s="3" t="s">
        <v>21</v>
      </c>
      <c r="I49" s="3" t="s">
        <v>22</v>
      </c>
      <c r="J49" s="4" t="n">
        <v>41820</v>
      </c>
      <c r="K49" s="3"/>
      <c r="L49" s="3"/>
      <c r="M49" s="5" t="s">
        <v>258</v>
      </c>
      <c r="N49" s="3" t="s">
        <v>34</v>
      </c>
    </row>
    <row r="50" customFormat="false" ht="18" hidden="false" customHeight="true" outlineLevel="0" collapsed="false">
      <c r="A50" s="3" t="str">
        <f aca="false">HYPERLINK("https://www.fabsurplus.com/sdi_catalog/salesItemDetails.do?id=87652")</f>
        <v>https://www.fabsurplus.com/sdi_catalog/salesItemDetails.do?id=87652</v>
      </c>
      <c r="B50" s="3" t="s">
        <v>259</v>
      </c>
      <c r="C50" s="3" t="s">
        <v>255</v>
      </c>
      <c r="D50" s="3" t="s">
        <v>260</v>
      </c>
      <c r="E50" s="3"/>
      <c r="F50" s="3" t="s">
        <v>261</v>
      </c>
      <c r="G50" s="3" t="s">
        <v>20</v>
      </c>
      <c r="H50" s="3" t="s">
        <v>262</v>
      </c>
      <c r="I50" s="3" t="s">
        <v>22</v>
      </c>
      <c r="J50" s="4" t="n">
        <v>42978</v>
      </c>
      <c r="K50" s="3"/>
      <c r="L50" s="3"/>
      <c r="M50" s="5" t="s">
        <v>263</v>
      </c>
      <c r="N50" s="3" t="s">
        <v>34</v>
      </c>
    </row>
    <row r="51" customFormat="false" ht="18" hidden="false" customHeight="true" outlineLevel="0" collapsed="false">
      <c r="A51" s="6" t="str">
        <f aca="false">HYPERLINK("https://www.fabsurplus.com/sdi_catalog/salesItemDetails.do?id=89909")</f>
        <v>https://www.fabsurplus.com/sdi_catalog/salesItemDetails.do?id=89909</v>
      </c>
      <c r="B51" s="6" t="s">
        <v>264</v>
      </c>
      <c r="C51" s="6" t="s">
        <v>255</v>
      </c>
      <c r="D51" s="6" t="s">
        <v>265</v>
      </c>
      <c r="E51" s="6"/>
      <c r="F51" s="6" t="s">
        <v>266</v>
      </c>
      <c r="G51" s="6" t="s">
        <v>20</v>
      </c>
      <c r="H51" s="6" t="s">
        <v>267</v>
      </c>
      <c r="I51" s="6" t="s">
        <v>22</v>
      </c>
      <c r="J51" s="7" t="n">
        <v>43131</v>
      </c>
      <c r="K51" s="7" t="n">
        <v>38503.9166666667</v>
      </c>
      <c r="L51" s="6"/>
      <c r="M51" s="8" t="s">
        <v>268</v>
      </c>
      <c r="N51" s="6" t="s">
        <v>269</v>
      </c>
    </row>
    <row r="52" customFormat="false" ht="18" hidden="false" customHeight="true" outlineLevel="0" collapsed="false">
      <c r="A52" s="3" t="str">
        <f aca="false">HYPERLINK("https://www.fabsurplus.com/sdi_catalog/salesItemDetails.do?id=99379")</f>
        <v>https://www.fabsurplus.com/sdi_catalog/salesItemDetails.do?id=99379</v>
      </c>
      <c r="B52" s="3" t="s">
        <v>270</v>
      </c>
      <c r="C52" s="3" t="s">
        <v>255</v>
      </c>
      <c r="D52" s="3" t="s">
        <v>271</v>
      </c>
      <c r="E52" s="3" t="s">
        <v>272</v>
      </c>
      <c r="F52" s="3" t="s">
        <v>273</v>
      </c>
      <c r="G52" s="3" t="s">
        <v>20</v>
      </c>
      <c r="H52" s="3" t="s">
        <v>274</v>
      </c>
      <c r="I52" s="3" t="s">
        <v>22</v>
      </c>
      <c r="J52" s="3"/>
      <c r="K52" s="3"/>
      <c r="L52" s="3" t="s">
        <v>275</v>
      </c>
      <c r="M52" s="5" t="s">
        <v>276</v>
      </c>
      <c r="N52" s="3" t="s">
        <v>277</v>
      </c>
    </row>
    <row r="53" customFormat="false" ht="18" hidden="false" customHeight="true" outlineLevel="0" collapsed="false">
      <c r="A53" s="6" t="str">
        <f aca="false">HYPERLINK("https://www.fabsurplus.com/sdi_catalog/salesItemDetails.do?id=99380")</f>
        <v>https://www.fabsurplus.com/sdi_catalog/salesItemDetails.do?id=99380</v>
      </c>
      <c r="B53" s="6" t="s">
        <v>278</v>
      </c>
      <c r="C53" s="6" t="s">
        <v>255</v>
      </c>
      <c r="D53" s="6" t="s">
        <v>279</v>
      </c>
      <c r="E53" s="6" t="s">
        <v>280</v>
      </c>
      <c r="F53" s="6" t="s">
        <v>281</v>
      </c>
      <c r="G53" s="6" t="s">
        <v>20</v>
      </c>
      <c r="H53" s="6" t="s">
        <v>274</v>
      </c>
      <c r="I53" s="6" t="s">
        <v>22</v>
      </c>
      <c r="J53" s="6"/>
      <c r="K53" s="6"/>
      <c r="L53" s="6"/>
      <c r="M53" s="8" t="s">
        <v>282</v>
      </c>
      <c r="N53" s="6" t="s">
        <v>277</v>
      </c>
    </row>
    <row r="54" customFormat="false" ht="18" hidden="false" customHeight="true" outlineLevel="0" collapsed="false">
      <c r="A54" s="3" t="str">
        <f aca="false">HYPERLINK("https://www.fabsurplus.com/sdi_catalog/salesItemDetails.do?id=109022")</f>
        <v>https://www.fabsurplus.com/sdi_catalog/salesItemDetails.do?id=109022</v>
      </c>
      <c r="B54" s="3" t="s">
        <v>283</v>
      </c>
      <c r="C54" s="3" t="s">
        <v>255</v>
      </c>
      <c r="D54" s="3" t="s">
        <v>284</v>
      </c>
      <c r="E54" s="3" t="s">
        <v>285</v>
      </c>
      <c r="F54" s="3" t="s">
        <v>286</v>
      </c>
      <c r="G54" s="3" t="s">
        <v>20</v>
      </c>
      <c r="H54" s="3" t="s">
        <v>262</v>
      </c>
      <c r="I54" s="3" t="s">
        <v>49</v>
      </c>
      <c r="J54" s="3"/>
      <c r="K54" s="4" t="n">
        <v>39569</v>
      </c>
      <c r="L54" s="3" t="s">
        <v>287</v>
      </c>
      <c r="M54" s="5" t="s">
        <v>288</v>
      </c>
      <c r="N54" s="3" t="s">
        <v>269</v>
      </c>
    </row>
    <row r="55" s="1" customFormat="true" ht="18" hidden="false" customHeight="true" outlineLevel="0" collapsed="false">
      <c r="A55" s="6" t="str">
        <f aca="false">HYPERLINK("https://www.fabsurplus.com/sdi_catalog/salesItemDetails.do?id=87651")</f>
        <v>https://www.fabsurplus.com/sdi_catalog/salesItemDetails.do?id=87651</v>
      </c>
      <c r="B55" s="6" t="s">
        <v>289</v>
      </c>
      <c r="C55" s="6" t="s">
        <v>255</v>
      </c>
      <c r="D55" s="6" t="s">
        <v>284</v>
      </c>
      <c r="E55" s="6" t="s">
        <v>290</v>
      </c>
      <c r="F55" s="6" t="s">
        <v>286</v>
      </c>
      <c r="G55" s="6" t="s">
        <v>20</v>
      </c>
      <c r="H55" s="6" t="s">
        <v>262</v>
      </c>
      <c r="I55" s="6" t="s">
        <v>49</v>
      </c>
      <c r="J55" s="6"/>
      <c r="K55" s="7" t="n">
        <v>39569</v>
      </c>
      <c r="L55" s="6" t="s">
        <v>287</v>
      </c>
      <c r="M55" s="8" t="s">
        <v>291</v>
      </c>
      <c r="N55" s="6" t="s">
        <v>269</v>
      </c>
      <c r="ALT55" s="0"/>
      <c r="ALU55" s="0"/>
      <c r="ALV55" s="0"/>
      <c r="ALW55" s="0"/>
      <c r="ALX55" s="0"/>
      <c r="ALY55" s="0"/>
      <c r="ALZ55" s="0"/>
      <c r="AMA55" s="0"/>
      <c r="AMB55" s="0"/>
      <c r="AMC55" s="0"/>
      <c r="AMD55" s="0"/>
      <c r="AME55" s="0"/>
      <c r="AMF55" s="0"/>
      <c r="AMG55" s="0"/>
      <c r="AMH55" s="0"/>
      <c r="AMI55" s="0"/>
      <c r="AMJ55" s="0"/>
    </row>
    <row r="56" customFormat="false" ht="18" hidden="false" customHeight="true" outlineLevel="0" collapsed="false">
      <c r="A56" s="3" t="str">
        <f aca="false">HYPERLINK("https://www.fabsurplus.com/sdi_catalog/salesItemDetails.do?id=99388")</f>
        <v>https://www.fabsurplus.com/sdi_catalog/salesItemDetails.do?id=99388</v>
      </c>
      <c r="B56" s="3" t="s">
        <v>292</v>
      </c>
      <c r="C56" s="3" t="s">
        <v>255</v>
      </c>
      <c r="D56" s="3" t="s">
        <v>293</v>
      </c>
      <c r="E56" s="3" t="s">
        <v>294</v>
      </c>
      <c r="F56" s="3" t="s">
        <v>273</v>
      </c>
      <c r="G56" s="3" t="s">
        <v>20</v>
      </c>
      <c r="H56" s="3" t="s">
        <v>274</v>
      </c>
      <c r="I56" s="3" t="s">
        <v>49</v>
      </c>
      <c r="J56" s="3"/>
      <c r="K56" s="3"/>
      <c r="L56" s="3"/>
      <c r="M56" s="5" t="s">
        <v>295</v>
      </c>
      <c r="N56" s="3" t="s">
        <v>277</v>
      </c>
    </row>
    <row r="57" customFormat="false" ht="18" hidden="false" customHeight="true" outlineLevel="0" collapsed="false">
      <c r="A57" s="6" t="str">
        <f aca="false">HYPERLINK("https://www.fabsurplus.com/sdi_catalog/salesItemDetails.do?id=99389")</f>
        <v>https://www.fabsurplus.com/sdi_catalog/salesItemDetails.do?id=99389</v>
      </c>
      <c r="B57" s="6" t="s">
        <v>296</v>
      </c>
      <c r="C57" s="6" t="s">
        <v>255</v>
      </c>
      <c r="D57" s="6" t="s">
        <v>293</v>
      </c>
      <c r="E57" s="6" t="s">
        <v>297</v>
      </c>
      <c r="F57" s="6" t="s">
        <v>273</v>
      </c>
      <c r="G57" s="6" t="s">
        <v>20</v>
      </c>
      <c r="H57" s="6" t="s">
        <v>274</v>
      </c>
      <c r="I57" s="6" t="s">
        <v>49</v>
      </c>
      <c r="J57" s="6"/>
      <c r="K57" s="6"/>
      <c r="L57" s="6"/>
      <c r="M57" s="8" t="s">
        <v>295</v>
      </c>
      <c r="N57" s="6" t="s">
        <v>277</v>
      </c>
    </row>
    <row r="58" customFormat="false" ht="18" hidden="false" customHeight="true" outlineLevel="0" collapsed="false">
      <c r="A58" s="3" t="str">
        <f aca="false">HYPERLINK("https://www.fabsurplus.com/sdi_catalog/salesItemDetails.do?id=99390")</f>
        <v>https://www.fabsurplus.com/sdi_catalog/salesItemDetails.do?id=99390</v>
      </c>
      <c r="B58" s="3" t="s">
        <v>298</v>
      </c>
      <c r="C58" s="3" t="s">
        <v>255</v>
      </c>
      <c r="D58" s="3" t="s">
        <v>293</v>
      </c>
      <c r="E58" s="3" t="s">
        <v>299</v>
      </c>
      <c r="F58" s="3" t="s">
        <v>273</v>
      </c>
      <c r="G58" s="3" t="s">
        <v>20</v>
      </c>
      <c r="H58" s="3" t="s">
        <v>274</v>
      </c>
      <c r="I58" s="3" t="s">
        <v>49</v>
      </c>
      <c r="J58" s="3"/>
      <c r="K58" s="3"/>
      <c r="L58" s="3"/>
      <c r="M58" s="5" t="s">
        <v>295</v>
      </c>
      <c r="N58" s="3" t="s">
        <v>277</v>
      </c>
    </row>
    <row r="59" customFormat="false" ht="18" hidden="false" customHeight="true" outlineLevel="0" collapsed="false">
      <c r="A59" s="3" t="str">
        <f aca="false">HYPERLINK("https://www.fabsurplus.com/sdi_catalog/salesItemDetails.do?id=10544")</f>
        <v>https://www.fabsurplus.com/sdi_catalog/salesItemDetails.do?id=10544</v>
      </c>
      <c r="B59" s="3" t="s">
        <v>300</v>
      </c>
      <c r="C59" s="3" t="s">
        <v>301</v>
      </c>
      <c r="D59" s="3" t="s">
        <v>302</v>
      </c>
      <c r="E59" s="3" t="s">
        <v>303</v>
      </c>
      <c r="F59" s="3" t="s">
        <v>304</v>
      </c>
      <c r="G59" s="3" t="s">
        <v>20</v>
      </c>
      <c r="H59" s="3" t="s">
        <v>274</v>
      </c>
      <c r="I59" s="3" t="s">
        <v>22</v>
      </c>
      <c r="J59" s="3"/>
      <c r="K59" s="3"/>
      <c r="L59" s="3" t="s">
        <v>305</v>
      </c>
      <c r="M59" s="5" t="s">
        <v>306</v>
      </c>
      <c r="N59" s="3" t="s">
        <v>269</v>
      </c>
    </row>
    <row r="60" customFormat="false" ht="18" hidden="false" customHeight="true" outlineLevel="0" collapsed="false">
      <c r="A60" s="6" t="str">
        <f aca="false">HYPERLINK("https://www.fabsurplus.com/sdi_catalog/salesItemDetails.do?id=18868")</f>
        <v>https://www.fabsurplus.com/sdi_catalog/salesItemDetails.do?id=18868</v>
      </c>
      <c r="B60" s="6" t="s">
        <v>307</v>
      </c>
      <c r="C60" s="6" t="s">
        <v>301</v>
      </c>
      <c r="D60" s="6" t="s">
        <v>308</v>
      </c>
      <c r="E60" s="6"/>
      <c r="F60" s="6" t="s">
        <v>309</v>
      </c>
      <c r="G60" s="6" t="s">
        <v>20</v>
      </c>
      <c r="H60" s="6" t="s">
        <v>310</v>
      </c>
      <c r="I60" s="6" t="s">
        <v>49</v>
      </c>
      <c r="J60" s="6"/>
      <c r="K60" s="6"/>
      <c r="L60" s="6"/>
      <c r="M60" s="8" t="s">
        <v>311</v>
      </c>
      <c r="N60" s="6" t="s">
        <v>312</v>
      </c>
    </row>
    <row r="61" customFormat="false" ht="18" hidden="false" customHeight="true" outlineLevel="0" collapsed="false">
      <c r="A61" s="3" t="str">
        <f aca="false">HYPERLINK("https://www.fabsurplus.com/sdi_catalog/salesItemDetails.do?id=18869")</f>
        <v>https://www.fabsurplus.com/sdi_catalog/salesItemDetails.do?id=18869</v>
      </c>
      <c r="B61" s="3" t="s">
        <v>313</v>
      </c>
      <c r="C61" s="3" t="s">
        <v>301</v>
      </c>
      <c r="D61" s="3" t="s">
        <v>314</v>
      </c>
      <c r="E61" s="3"/>
      <c r="F61" s="3" t="s">
        <v>315</v>
      </c>
      <c r="G61" s="3" t="s">
        <v>20</v>
      </c>
      <c r="H61" s="3" t="s">
        <v>310</v>
      </c>
      <c r="I61" s="3" t="s">
        <v>49</v>
      </c>
      <c r="J61" s="3"/>
      <c r="K61" s="3"/>
      <c r="L61" s="3"/>
      <c r="M61" s="3" t="s">
        <v>316</v>
      </c>
      <c r="N61" s="3" t="s">
        <v>312</v>
      </c>
    </row>
    <row r="62" customFormat="false" ht="18" hidden="false" customHeight="true" outlineLevel="0" collapsed="false">
      <c r="A62" s="6" t="str">
        <f aca="false">HYPERLINK("https://www.fabsurplus.com/sdi_catalog/salesItemDetails.do?id=76605")</f>
        <v>https://www.fabsurplus.com/sdi_catalog/salesItemDetails.do?id=76605</v>
      </c>
      <c r="B62" s="6" t="s">
        <v>317</v>
      </c>
      <c r="C62" s="6" t="s">
        <v>301</v>
      </c>
      <c r="D62" s="6" t="s">
        <v>318</v>
      </c>
      <c r="E62" s="6"/>
      <c r="F62" s="6" t="s">
        <v>319</v>
      </c>
      <c r="G62" s="6" t="s">
        <v>20</v>
      </c>
      <c r="H62" s="6" t="s">
        <v>274</v>
      </c>
      <c r="I62" s="6" t="s">
        <v>22</v>
      </c>
      <c r="J62" s="7" t="n">
        <v>41548</v>
      </c>
      <c r="K62" s="7" t="n">
        <v>37012</v>
      </c>
      <c r="L62" s="6"/>
      <c r="M62" s="8" t="s">
        <v>320</v>
      </c>
      <c r="N62" s="6" t="s">
        <v>321</v>
      </c>
    </row>
    <row r="63" customFormat="false" ht="18" hidden="false" customHeight="true" outlineLevel="0" collapsed="false">
      <c r="A63" s="3" t="str">
        <f aca="false">HYPERLINK("https://www.fabsurplus.com/sdi_catalog/salesItemDetails.do?id=79588")</f>
        <v>https://www.fabsurplus.com/sdi_catalog/salesItemDetails.do?id=79588</v>
      </c>
      <c r="B63" s="3" t="s">
        <v>322</v>
      </c>
      <c r="C63" s="3" t="s">
        <v>301</v>
      </c>
      <c r="D63" s="3" t="s">
        <v>323</v>
      </c>
      <c r="E63" s="3" t="s">
        <v>324</v>
      </c>
      <c r="F63" s="3" t="s">
        <v>325</v>
      </c>
      <c r="G63" s="3" t="s">
        <v>20</v>
      </c>
      <c r="H63" s="3" t="s">
        <v>326</v>
      </c>
      <c r="I63" s="3" t="s">
        <v>22</v>
      </c>
      <c r="J63" s="3"/>
      <c r="K63" s="4" t="n">
        <v>39326</v>
      </c>
      <c r="L63" s="3"/>
      <c r="M63" s="5" t="s">
        <v>327</v>
      </c>
      <c r="N63" s="3" t="s">
        <v>34</v>
      </c>
    </row>
    <row r="64" customFormat="false" ht="18" hidden="false" customHeight="true" outlineLevel="0" collapsed="false">
      <c r="A64" s="6" t="str">
        <f aca="false">HYPERLINK("https://www.fabsurplus.com/sdi_catalog/salesItemDetails.do?id=79589")</f>
        <v>https://www.fabsurplus.com/sdi_catalog/salesItemDetails.do?id=79589</v>
      </c>
      <c r="B64" s="6" t="s">
        <v>328</v>
      </c>
      <c r="C64" s="6" t="s">
        <v>301</v>
      </c>
      <c r="D64" s="6" t="s">
        <v>323</v>
      </c>
      <c r="E64" s="6"/>
      <c r="F64" s="6" t="s">
        <v>325</v>
      </c>
      <c r="G64" s="6" t="s">
        <v>20</v>
      </c>
      <c r="H64" s="6" t="s">
        <v>326</v>
      </c>
      <c r="I64" s="6" t="s">
        <v>22</v>
      </c>
      <c r="J64" s="6"/>
      <c r="K64" s="7" t="n">
        <v>39721.9166666667</v>
      </c>
      <c r="L64" s="6"/>
      <c r="M64" s="8" t="s">
        <v>329</v>
      </c>
      <c r="N64" s="6" t="s">
        <v>34</v>
      </c>
    </row>
    <row r="65" customFormat="false" ht="18" hidden="false" customHeight="true" outlineLevel="0" collapsed="false">
      <c r="A65" s="3" t="str">
        <f aca="false">HYPERLINK("https://www.fabsurplus.com/sdi_catalog/salesItemDetails.do?id=87089")</f>
        <v>https://www.fabsurplus.com/sdi_catalog/salesItemDetails.do?id=87089</v>
      </c>
      <c r="B65" s="3" t="s">
        <v>330</v>
      </c>
      <c r="C65" s="3" t="s">
        <v>331</v>
      </c>
      <c r="D65" s="3" t="s">
        <v>332</v>
      </c>
      <c r="E65" s="3" t="s">
        <v>333</v>
      </c>
      <c r="F65" s="3" t="s">
        <v>334</v>
      </c>
      <c r="G65" s="3" t="s">
        <v>20</v>
      </c>
      <c r="H65" s="3" t="s">
        <v>274</v>
      </c>
      <c r="I65" s="3" t="s">
        <v>22</v>
      </c>
      <c r="J65" s="3"/>
      <c r="K65" s="4" t="n">
        <v>37560.9583333333</v>
      </c>
      <c r="L65" s="3"/>
      <c r="M65" s="5" t="s">
        <v>335</v>
      </c>
      <c r="N65" s="3" t="s">
        <v>34</v>
      </c>
    </row>
    <row r="66" customFormat="false" ht="18" hidden="false" customHeight="true" outlineLevel="0" collapsed="false">
      <c r="A66" s="6" t="str">
        <f aca="false">HYPERLINK("https://www.fabsurplus.com/sdi_catalog/salesItemDetails.do?id=78132")</f>
        <v>https://www.fabsurplus.com/sdi_catalog/salesItemDetails.do?id=78132</v>
      </c>
      <c r="B66" s="6" t="s">
        <v>336</v>
      </c>
      <c r="C66" s="6" t="s">
        <v>337</v>
      </c>
      <c r="D66" s="6" t="s">
        <v>338</v>
      </c>
      <c r="E66" s="6" t="s">
        <v>339</v>
      </c>
      <c r="F66" s="6" t="s">
        <v>340</v>
      </c>
      <c r="G66" s="6" t="s">
        <v>20</v>
      </c>
      <c r="H66" s="6" t="s">
        <v>341</v>
      </c>
      <c r="I66" s="6" t="s">
        <v>22</v>
      </c>
      <c r="J66" s="6"/>
      <c r="K66" s="7" t="n">
        <v>35796</v>
      </c>
      <c r="L66" s="6" t="s">
        <v>75</v>
      </c>
      <c r="M66" s="8" t="s">
        <v>342</v>
      </c>
      <c r="N66" s="6" t="s">
        <v>34</v>
      </c>
    </row>
    <row r="67" customFormat="false" ht="18" hidden="false" customHeight="true" outlineLevel="0" collapsed="false">
      <c r="A67" s="6" t="str">
        <f aca="false">HYPERLINK("https://www.fabsurplus.com/sdi_catalog/salesItemDetails.do?id=79592")</f>
        <v>https://www.fabsurplus.com/sdi_catalog/salesItemDetails.do?id=79592</v>
      </c>
      <c r="B67" s="6" t="s">
        <v>343</v>
      </c>
      <c r="C67" s="6" t="s">
        <v>344</v>
      </c>
      <c r="D67" s="6" t="s">
        <v>345</v>
      </c>
      <c r="E67" s="6" t="s">
        <v>346</v>
      </c>
      <c r="F67" s="6" t="s">
        <v>347</v>
      </c>
      <c r="G67" s="6" t="s">
        <v>20</v>
      </c>
      <c r="H67" s="6" t="s">
        <v>310</v>
      </c>
      <c r="I67" s="6" t="s">
        <v>22</v>
      </c>
      <c r="J67" s="6"/>
      <c r="K67" s="7" t="n">
        <v>39233.9166666667</v>
      </c>
      <c r="L67" s="6"/>
      <c r="M67" s="8" t="s">
        <v>348</v>
      </c>
      <c r="N67" s="6" t="s">
        <v>34</v>
      </c>
    </row>
    <row r="68" customFormat="false" ht="18" hidden="false" customHeight="true" outlineLevel="0" collapsed="false">
      <c r="A68" s="3" t="str">
        <f aca="false">HYPERLINK("https://www.fabsurplus.com/sdi_catalog/salesItemDetails.do?id=79593")</f>
        <v>https://www.fabsurplus.com/sdi_catalog/salesItemDetails.do?id=79593</v>
      </c>
      <c r="B68" s="3" t="s">
        <v>349</v>
      </c>
      <c r="C68" s="3" t="s">
        <v>344</v>
      </c>
      <c r="D68" s="3" t="s">
        <v>345</v>
      </c>
      <c r="E68" s="3" t="s">
        <v>350</v>
      </c>
      <c r="F68" s="3" t="s">
        <v>351</v>
      </c>
      <c r="G68" s="3" t="s">
        <v>20</v>
      </c>
      <c r="H68" s="3" t="s">
        <v>310</v>
      </c>
      <c r="I68" s="3" t="s">
        <v>22</v>
      </c>
      <c r="J68" s="3"/>
      <c r="K68" s="4" t="n">
        <v>38503.9166666667</v>
      </c>
      <c r="L68" s="3"/>
      <c r="M68" s="5" t="s">
        <v>352</v>
      </c>
      <c r="N68" s="3" t="s">
        <v>34</v>
      </c>
    </row>
    <row r="69" customFormat="false" ht="18" hidden="false" customHeight="true" outlineLevel="0" collapsed="false">
      <c r="A69" s="3" t="str">
        <f aca="false">HYPERLINK("https://www.fabsurplus.com/sdi_catalog/salesItemDetails.do?id=99381")</f>
        <v>https://www.fabsurplus.com/sdi_catalog/salesItemDetails.do?id=99381</v>
      </c>
      <c r="B69" s="3" t="s">
        <v>353</v>
      </c>
      <c r="C69" s="3" t="s">
        <v>354</v>
      </c>
      <c r="D69" s="3" t="s">
        <v>355</v>
      </c>
      <c r="E69" s="3" t="s">
        <v>356</v>
      </c>
      <c r="F69" s="3" t="s">
        <v>273</v>
      </c>
      <c r="G69" s="3" t="s">
        <v>20</v>
      </c>
      <c r="H69" s="3" t="s">
        <v>274</v>
      </c>
      <c r="I69" s="3" t="s">
        <v>22</v>
      </c>
      <c r="J69" s="4" t="n">
        <v>43983</v>
      </c>
      <c r="K69" s="4" t="n">
        <v>41061</v>
      </c>
      <c r="L69" s="3" t="s">
        <v>357</v>
      </c>
      <c r="M69" s="5" t="s">
        <v>358</v>
      </c>
      <c r="N69" s="3" t="s">
        <v>277</v>
      </c>
    </row>
    <row r="70" customFormat="false" ht="18" hidden="false" customHeight="true" outlineLevel="0" collapsed="false">
      <c r="A70" s="6" t="str">
        <f aca="false">HYPERLINK("https://www.fabsurplus.com/sdi_catalog/salesItemDetails.do?id=99382")</f>
        <v>https://www.fabsurplus.com/sdi_catalog/salesItemDetails.do?id=99382</v>
      </c>
      <c r="B70" s="6" t="s">
        <v>359</v>
      </c>
      <c r="C70" s="6" t="s">
        <v>354</v>
      </c>
      <c r="D70" s="6" t="s">
        <v>360</v>
      </c>
      <c r="E70" s="6" t="s">
        <v>361</v>
      </c>
      <c r="F70" s="6" t="s">
        <v>273</v>
      </c>
      <c r="G70" s="6" t="s">
        <v>20</v>
      </c>
      <c r="H70" s="6" t="s">
        <v>274</v>
      </c>
      <c r="I70" s="6" t="s">
        <v>22</v>
      </c>
      <c r="J70" s="6"/>
      <c r="K70" s="6"/>
      <c r="L70" s="6" t="s">
        <v>362</v>
      </c>
      <c r="M70" s="8" t="s">
        <v>363</v>
      </c>
      <c r="N70" s="6" t="s">
        <v>277</v>
      </c>
    </row>
    <row r="71" customFormat="false" ht="18" hidden="false" customHeight="true" outlineLevel="0" collapsed="false">
      <c r="A71" s="3" t="str">
        <f aca="false">HYPERLINK("https://www.fabsurplus.com/sdi_catalog/salesItemDetails.do?id=99383")</f>
        <v>https://www.fabsurplus.com/sdi_catalog/salesItemDetails.do?id=99383</v>
      </c>
      <c r="B71" s="3" t="s">
        <v>364</v>
      </c>
      <c r="C71" s="3" t="s">
        <v>354</v>
      </c>
      <c r="D71" s="3" t="s">
        <v>360</v>
      </c>
      <c r="E71" s="3" t="s">
        <v>365</v>
      </c>
      <c r="F71" s="3" t="s">
        <v>273</v>
      </c>
      <c r="G71" s="3" t="s">
        <v>20</v>
      </c>
      <c r="H71" s="3" t="s">
        <v>274</v>
      </c>
      <c r="I71" s="3" t="s">
        <v>22</v>
      </c>
      <c r="J71" s="3"/>
      <c r="K71" s="3"/>
      <c r="L71" s="3" t="s">
        <v>362</v>
      </c>
      <c r="M71" s="5" t="s">
        <v>366</v>
      </c>
      <c r="N71" s="3" t="s">
        <v>277</v>
      </c>
    </row>
    <row r="72" customFormat="false" ht="18" hidden="false" customHeight="true" outlineLevel="0" collapsed="false">
      <c r="A72" s="6" t="str">
        <f aca="false">HYPERLINK("https://www.fabsurplus.com/sdi_catalog/salesItemDetails.do?id=99384")</f>
        <v>https://www.fabsurplus.com/sdi_catalog/salesItemDetails.do?id=99384</v>
      </c>
      <c r="B72" s="6" t="s">
        <v>367</v>
      </c>
      <c r="C72" s="6" t="s">
        <v>354</v>
      </c>
      <c r="D72" s="6" t="s">
        <v>360</v>
      </c>
      <c r="E72" s="6" t="s">
        <v>368</v>
      </c>
      <c r="F72" s="6" t="s">
        <v>273</v>
      </c>
      <c r="G72" s="6" t="s">
        <v>20</v>
      </c>
      <c r="H72" s="6" t="s">
        <v>274</v>
      </c>
      <c r="I72" s="6" t="s">
        <v>22</v>
      </c>
      <c r="J72" s="6"/>
      <c r="K72" s="6"/>
      <c r="L72" s="6" t="s">
        <v>369</v>
      </c>
      <c r="M72" s="8" t="s">
        <v>370</v>
      </c>
      <c r="N72" s="6" t="s">
        <v>277</v>
      </c>
    </row>
    <row r="73" customFormat="false" ht="18" hidden="false" customHeight="true" outlineLevel="0" collapsed="false">
      <c r="A73" s="3" t="str">
        <f aca="false">HYPERLINK("https://www.fabsurplus.com/sdi_catalog/salesItemDetails.do?id=99385")</f>
        <v>https://www.fabsurplus.com/sdi_catalog/salesItemDetails.do?id=99385</v>
      </c>
      <c r="B73" s="3" t="s">
        <v>371</v>
      </c>
      <c r="C73" s="3" t="s">
        <v>354</v>
      </c>
      <c r="D73" s="3" t="s">
        <v>360</v>
      </c>
      <c r="E73" s="3" t="s">
        <v>372</v>
      </c>
      <c r="F73" s="3" t="s">
        <v>273</v>
      </c>
      <c r="G73" s="3" t="s">
        <v>20</v>
      </c>
      <c r="H73" s="3" t="s">
        <v>274</v>
      </c>
      <c r="I73" s="3" t="s">
        <v>22</v>
      </c>
      <c r="J73" s="3"/>
      <c r="K73" s="3"/>
      <c r="L73" s="3" t="s">
        <v>373</v>
      </c>
      <c r="M73" s="5" t="s">
        <v>374</v>
      </c>
      <c r="N73" s="3" t="s">
        <v>277</v>
      </c>
    </row>
    <row r="74" customFormat="false" ht="18" hidden="false" customHeight="true" outlineLevel="0" collapsed="false">
      <c r="A74" s="6" t="str">
        <f aca="false">HYPERLINK("https://www.fabsurplus.com/sdi_catalog/salesItemDetails.do?id=99386")</f>
        <v>https://www.fabsurplus.com/sdi_catalog/salesItemDetails.do?id=99386</v>
      </c>
      <c r="B74" s="6" t="s">
        <v>375</v>
      </c>
      <c r="C74" s="6" t="s">
        <v>354</v>
      </c>
      <c r="D74" s="6" t="s">
        <v>376</v>
      </c>
      <c r="E74" s="6" t="s">
        <v>377</v>
      </c>
      <c r="F74" s="6" t="s">
        <v>273</v>
      </c>
      <c r="G74" s="6" t="s">
        <v>20</v>
      </c>
      <c r="H74" s="6" t="s">
        <v>274</v>
      </c>
      <c r="I74" s="6" t="s">
        <v>22</v>
      </c>
      <c r="J74" s="6"/>
      <c r="K74" s="6"/>
      <c r="L74" s="6" t="s">
        <v>373</v>
      </c>
      <c r="M74" s="8" t="s">
        <v>378</v>
      </c>
      <c r="N74" s="6" t="s">
        <v>277</v>
      </c>
    </row>
    <row r="75" customFormat="false" ht="18" hidden="false" customHeight="true" outlineLevel="0" collapsed="false">
      <c r="A75" s="3" t="str">
        <f aca="false">HYPERLINK("https://www.fabsurplus.com/sdi_catalog/salesItemDetails.do?id=71904")</f>
        <v>https://www.fabsurplus.com/sdi_catalog/salesItemDetails.do?id=71904</v>
      </c>
      <c r="B75" s="3" t="s">
        <v>379</v>
      </c>
      <c r="C75" s="3" t="s">
        <v>380</v>
      </c>
      <c r="D75" s="3" t="s">
        <v>381</v>
      </c>
      <c r="E75" s="3"/>
      <c r="F75" s="3" t="s">
        <v>382</v>
      </c>
      <c r="G75" s="3" t="s">
        <v>20</v>
      </c>
      <c r="H75" s="3"/>
      <c r="I75" s="3"/>
      <c r="J75" s="3"/>
      <c r="K75" s="3"/>
      <c r="L75" s="3"/>
      <c r="M75" s="3" t="s">
        <v>383</v>
      </c>
      <c r="N75" s="3" t="s">
        <v>34</v>
      </c>
    </row>
    <row r="76" customFormat="false" ht="18" hidden="false" customHeight="true" outlineLevel="0" collapsed="false">
      <c r="A76" s="6" t="str">
        <f aca="false">HYPERLINK("https://www.fabsurplus.com/sdi_catalog/salesItemDetails.do?id=71908")</f>
        <v>https://www.fabsurplus.com/sdi_catalog/salesItemDetails.do?id=71908</v>
      </c>
      <c r="B76" s="6" t="s">
        <v>384</v>
      </c>
      <c r="C76" s="6" t="s">
        <v>380</v>
      </c>
      <c r="D76" s="6" t="s">
        <v>385</v>
      </c>
      <c r="E76" s="6"/>
      <c r="F76" s="6" t="s">
        <v>386</v>
      </c>
      <c r="G76" s="6" t="s">
        <v>387</v>
      </c>
      <c r="H76" s="6" t="s">
        <v>262</v>
      </c>
      <c r="I76" s="6" t="s">
        <v>22</v>
      </c>
      <c r="J76" s="6"/>
      <c r="K76" s="6"/>
      <c r="L76" s="6"/>
      <c r="M76" s="6" t="s">
        <v>388</v>
      </c>
      <c r="N76" s="6" t="s">
        <v>34</v>
      </c>
    </row>
    <row r="77" customFormat="false" ht="18" hidden="false" customHeight="true" outlineLevel="0" collapsed="false">
      <c r="A77" s="3" t="str">
        <f aca="false">HYPERLINK("https://www.fabsurplus.com/sdi_catalog/salesItemDetails.do?id=71910")</f>
        <v>https://www.fabsurplus.com/sdi_catalog/salesItemDetails.do?id=71910</v>
      </c>
      <c r="B77" s="3" t="s">
        <v>389</v>
      </c>
      <c r="C77" s="3" t="s">
        <v>380</v>
      </c>
      <c r="D77" s="3" t="s">
        <v>390</v>
      </c>
      <c r="E77" s="3" t="s">
        <v>391</v>
      </c>
      <c r="F77" s="3" t="s">
        <v>392</v>
      </c>
      <c r="G77" s="3" t="s">
        <v>20</v>
      </c>
      <c r="H77" s="3" t="s">
        <v>274</v>
      </c>
      <c r="I77" s="3" t="s">
        <v>22</v>
      </c>
      <c r="J77" s="4" t="n">
        <v>41455</v>
      </c>
      <c r="K77" s="4" t="n">
        <v>39599.9166666667</v>
      </c>
      <c r="L77" s="3"/>
      <c r="M77" s="5" t="s">
        <v>393</v>
      </c>
      <c r="N77" s="3" t="s">
        <v>269</v>
      </c>
    </row>
    <row r="78" customFormat="false" ht="18" hidden="false" customHeight="true" outlineLevel="0" collapsed="false">
      <c r="A78" s="6" t="str">
        <f aca="false">HYPERLINK("https://www.fabsurplus.com/sdi_catalog/salesItemDetails.do?id=78133")</f>
        <v>https://www.fabsurplus.com/sdi_catalog/salesItemDetails.do?id=78133</v>
      </c>
      <c r="B78" s="6" t="s">
        <v>394</v>
      </c>
      <c r="C78" s="6" t="s">
        <v>380</v>
      </c>
      <c r="D78" s="6" t="s">
        <v>395</v>
      </c>
      <c r="E78" s="6" t="s">
        <v>396</v>
      </c>
      <c r="F78" s="6" t="s">
        <v>397</v>
      </c>
      <c r="G78" s="6" t="s">
        <v>20</v>
      </c>
      <c r="H78" s="6" t="s">
        <v>326</v>
      </c>
      <c r="I78" s="6" t="s">
        <v>49</v>
      </c>
      <c r="J78" s="6"/>
      <c r="K78" s="7" t="n">
        <v>39233.9166666667</v>
      </c>
      <c r="L78" s="6"/>
      <c r="M78" s="8" t="s">
        <v>398</v>
      </c>
      <c r="N78" s="6" t="s">
        <v>34</v>
      </c>
    </row>
    <row r="79" customFormat="false" ht="18" hidden="false" customHeight="true" outlineLevel="0" collapsed="false">
      <c r="A79" s="3" t="str">
        <f aca="false">HYPERLINK("https://www.fabsurplus.com/sdi_catalog/salesItemDetails.do?id=78137")</f>
        <v>https://www.fabsurplus.com/sdi_catalog/salesItemDetails.do?id=78137</v>
      </c>
      <c r="B79" s="3" t="s">
        <v>399</v>
      </c>
      <c r="C79" s="3" t="s">
        <v>380</v>
      </c>
      <c r="D79" s="3" t="s">
        <v>395</v>
      </c>
      <c r="E79" s="3" t="s">
        <v>400</v>
      </c>
      <c r="F79" s="3" t="s">
        <v>401</v>
      </c>
      <c r="G79" s="3" t="s">
        <v>20</v>
      </c>
      <c r="H79" s="3" t="s">
        <v>326</v>
      </c>
      <c r="I79" s="3" t="s">
        <v>49</v>
      </c>
      <c r="J79" s="3"/>
      <c r="K79" s="3"/>
      <c r="L79" s="3"/>
      <c r="M79" s="5" t="s">
        <v>402</v>
      </c>
      <c r="N79" s="3" t="s">
        <v>34</v>
      </c>
    </row>
    <row r="80" customFormat="false" ht="18" hidden="false" customHeight="true" outlineLevel="0" collapsed="false">
      <c r="A80" s="6" t="str">
        <f aca="false">HYPERLINK("https://www.fabsurplus.com/sdi_catalog/salesItemDetails.do?id=78138")</f>
        <v>https://www.fabsurplus.com/sdi_catalog/salesItemDetails.do?id=78138</v>
      </c>
      <c r="B80" s="6" t="s">
        <v>403</v>
      </c>
      <c r="C80" s="6" t="s">
        <v>380</v>
      </c>
      <c r="D80" s="6" t="s">
        <v>404</v>
      </c>
      <c r="E80" s="6" t="s">
        <v>405</v>
      </c>
      <c r="F80" s="6" t="s">
        <v>406</v>
      </c>
      <c r="G80" s="6" t="s">
        <v>20</v>
      </c>
      <c r="H80" s="6" t="s">
        <v>326</v>
      </c>
      <c r="I80" s="6" t="s">
        <v>22</v>
      </c>
      <c r="J80" s="6"/>
      <c r="K80" s="7" t="n">
        <v>39172.9166666667</v>
      </c>
      <c r="L80" s="6"/>
      <c r="M80" s="8" t="s">
        <v>407</v>
      </c>
      <c r="N80" s="6" t="s">
        <v>34</v>
      </c>
    </row>
    <row r="81" customFormat="false" ht="18" hidden="false" customHeight="true" outlineLevel="0" collapsed="false">
      <c r="A81" s="3" t="str">
        <f aca="false">HYPERLINK("https://www.fabsurplus.com/sdi_catalog/salesItemDetails.do?id=80177")</f>
        <v>https://www.fabsurplus.com/sdi_catalog/salesItemDetails.do?id=80177</v>
      </c>
      <c r="B81" s="3" t="s">
        <v>408</v>
      </c>
      <c r="C81" s="3" t="s">
        <v>380</v>
      </c>
      <c r="D81" s="3" t="s">
        <v>395</v>
      </c>
      <c r="E81" s="3"/>
      <c r="F81" s="3" t="s">
        <v>409</v>
      </c>
      <c r="G81" s="3" t="s">
        <v>20</v>
      </c>
      <c r="H81" s="3" t="s">
        <v>326</v>
      </c>
      <c r="I81" s="3" t="s">
        <v>49</v>
      </c>
      <c r="J81" s="3"/>
      <c r="K81" s="4" t="n">
        <v>39356</v>
      </c>
      <c r="L81" s="3"/>
      <c r="M81" s="5" t="s">
        <v>410</v>
      </c>
      <c r="N81" s="3" t="s">
        <v>34</v>
      </c>
    </row>
    <row r="82" customFormat="false" ht="18" hidden="false" customHeight="true" outlineLevel="0" collapsed="false">
      <c r="A82" s="6" t="str">
        <f aca="false">HYPERLINK("https://www.fabsurplus.com/sdi_catalog/salesItemDetails.do?id=80178")</f>
        <v>https://www.fabsurplus.com/sdi_catalog/salesItemDetails.do?id=80178</v>
      </c>
      <c r="B82" s="6" t="s">
        <v>411</v>
      </c>
      <c r="C82" s="6" t="s">
        <v>380</v>
      </c>
      <c r="D82" s="6" t="s">
        <v>395</v>
      </c>
      <c r="E82" s="6"/>
      <c r="F82" s="6" t="s">
        <v>409</v>
      </c>
      <c r="G82" s="6" t="s">
        <v>20</v>
      </c>
      <c r="H82" s="6" t="s">
        <v>326</v>
      </c>
      <c r="I82" s="6" t="s">
        <v>49</v>
      </c>
      <c r="J82" s="6"/>
      <c r="K82" s="7" t="n">
        <v>39356</v>
      </c>
      <c r="L82" s="6"/>
      <c r="M82" s="8" t="s">
        <v>410</v>
      </c>
      <c r="N82" s="6" t="s">
        <v>34</v>
      </c>
    </row>
    <row r="83" customFormat="false" ht="18" hidden="false" customHeight="true" outlineLevel="0" collapsed="false">
      <c r="A83" s="3" t="str">
        <f aca="false">HYPERLINK("https://www.fabsurplus.com/sdi_catalog/salesItemDetails.do?id=80179")</f>
        <v>https://www.fabsurplus.com/sdi_catalog/salesItemDetails.do?id=80179</v>
      </c>
      <c r="B83" s="3" t="s">
        <v>412</v>
      </c>
      <c r="C83" s="3" t="s">
        <v>380</v>
      </c>
      <c r="D83" s="3" t="s">
        <v>395</v>
      </c>
      <c r="E83" s="3"/>
      <c r="F83" s="3" t="s">
        <v>409</v>
      </c>
      <c r="G83" s="3" t="s">
        <v>20</v>
      </c>
      <c r="H83" s="3" t="s">
        <v>326</v>
      </c>
      <c r="I83" s="3" t="s">
        <v>49</v>
      </c>
      <c r="J83" s="3"/>
      <c r="K83" s="4" t="n">
        <v>39356</v>
      </c>
      <c r="L83" s="3"/>
      <c r="M83" s="5" t="s">
        <v>413</v>
      </c>
      <c r="N83" s="3" t="s">
        <v>34</v>
      </c>
    </row>
    <row r="84" customFormat="false" ht="18" hidden="false" customHeight="true" outlineLevel="0" collapsed="false">
      <c r="A84" s="6" t="str">
        <f aca="false">HYPERLINK("https://www.fabsurplus.com/sdi_catalog/salesItemDetails.do?id=80180")</f>
        <v>https://www.fabsurplus.com/sdi_catalog/salesItemDetails.do?id=80180</v>
      </c>
      <c r="B84" s="6" t="s">
        <v>414</v>
      </c>
      <c r="C84" s="6" t="s">
        <v>380</v>
      </c>
      <c r="D84" s="6" t="s">
        <v>395</v>
      </c>
      <c r="E84" s="6"/>
      <c r="F84" s="6" t="s">
        <v>409</v>
      </c>
      <c r="G84" s="6" t="s">
        <v>20</v>
      </c>
      <c r="H84" s="6" t="s">
        <v>326</v>
      </c>
      <c r="I84" s="6" t="s">
        <v>49</v>
      </c>
      <c r="J84" s="6"/>
      <c r="K84" s="7" t="n">
        <v>39356</v>
      </c>
      <c r="L84" s="6"/>
      <c r="M84" s="8" t="s">
        <v>415</v>
      </c>
      <c r="N84" s="6" t="s">
        <v>34</v>
      </c>
    </row>
    <row r="85" customFormat="false" ht="18" hidden="false" customHeight="true" outlineLevel="0" collapsed="false">
      <c r="A85" s="3" t="str">
        <f aca="false">HYPERLINK("https://www.fabsurplus.com/sdi_catalog/salesItemDetails.do?id=80181")</f>
        <v>https://www.fabsurplus.com/sdi_catalog/salesItemDetails.do?id=80181</v>
      </c>
      <c r="B85" s="3" t="s">
        <v>416</v>
      </c>
      <c r="C85" s="3" t="s">
        <v>380</v>
      </c>
      <c r="D85" s="3" t="s">
        <v>395</v>
      </c>
      <c r="E85" s="3"/>
      <c r="F85" s="3" t="s">
        <v>409</v>
      </c>
      <c r="G85" s="3" t="s">
        <v>20</v>
      </c>
      <c r="H85" s="3" t="s">
        <v>326</v>
      </c>
      <c r="I85" s="3" t="s">
        <v>49</v>
      </c>
      <c r="J85" s="3"/>
      <c r="K85" s="4" t="n">
        <v>39356</v>
      </c>
      <c r="L85" s="3"/>
      <c r="M85" s="5" t="s">
        <v>417</v>
      </c>
      <c r="N85" s="3" t="s">
        <v>34</v>
      </c>
    </row>
    <row r="86" customFormat="false" ht="18" hidden="false" customHeight="true" outlineLevel="0" collapsed="false">
      <c r="A86" s="6" t="str">
        <f aca="false">HYPERLINK("https://www.fabsurplus.com/sdi_catalog/salesItemDetails.do?id=80182")</f>
        <v>https://www.fabsurplus.com/sdi_catalog/salesItemDetails.do?id=80182</v>
      </c>
      <c r="B86" s="6" t="s">
        <v>418</v>
      </c>
      <c r="C86" s="6" t="s">
        <v>380</v>
      </c>
      <c r="D86" s="6" t="s">
        <v>395</v>
      </c>
      <c r="E86" s="6"/>
      <c r="F86" s="6" t="s">
        <v>409</v>
      </c>
      <c r="G86" s="6" t="s">
        <v>20</v>
      </c>
      <c r="H86" s="6" t="s">
        <v>326</v>
      </c>
      <c r="I86" s="6" t="s">
        <v>49</v>
      </c>
      <c r="J86" s="6"/>
      <c r="K86" s="7" t="n">
        <v>39356</v>
      </c>
      <c r="L86" s="6"/>
      <c r="M86" s="8" t="s">
        <v>419</v>
      </c>
      <c r="N86" s="6" t="s">
        <v>34</v>
      </c>
    </row>
    <row r="87" customFormat="false" ht="18" hidden="false" customHeight="true" outlineLevel="0" collapsed="false">
      <c r="A87" s="3" t="str">
        <f aca="false">HYPERLINK("https://www.fabsurplus.com/sdi_catalog/salesItemDetails.do?id=80183")</f>
        <v>https://www.fabsurplus.com/sdi_catalog/salesItemDetails.do?id=80183</v>
      </c>
      <c r="B87" s="3" t="s">
        <v>420</v>
      </c>
      <c r="C87" s="3" t="s">
        <v>380</v>
      </c>
      <c r="D87" s="3" t="s">
        <v>395</v>
      </c>
      <c r="E87" s="3"/>
      <c r="F87" s="3" t="s">
        <v>409</v>
      </c>
      <c r="G87" s="3" t="s">
        <v>20</v>
      </c>
      <c r="H87" s="3" t="s">
        <v>326</v>
      </c>
      <c r="I87" s="3" t="s">
        <v>49</v>
      </c>
      <c r="J87" s="3"/>
      <c r="K87" s="4" t="n">
        <v>39356</v>
      </c>
      <c r="L87" s="3"/>
      <c r="M87" s="5" t="s">
        <v>421</v>
      </c>
      <c r="N87" s="3" t="s">
        <v>34</v>
      </c>
    </row>
    <row r="88" customFormat="false" ht="18" hidden="false" customHeight="true" outlineLevel="0" collapsed="false">
      <c r="A88" s="6" t="str">
        <f aca="false">HYPERLINK("https://www.fabsurplus.com/sdi_catalog/salesItemDetails.do?id=80184")</f>
        <v>https://www.fabsurplus.com/sdi_catalog/salesItemDetails.do?id=80184</v>
      </c>
      <c r="B88" s="6" t="s">
        <v>422</v>
      </c>
      <c r="C88" s="6" t="s">
        <v>380</v>
      </c>
      <c r="D88" s="6" t="s">
        <v>423</v>
      </c>
      <c r="E88" s="6" t="s">
        <v>424</v>
      </c>
      <c r="F88" s="6" t="s">
        <v>425</v>
      </c>
      <c r="G88" s="6" t="s">
        <v>20</v>
      </c>
      <c r="H88" s="6" t="s">
        <v>274</v>
      </c>
      <c r="I88" s="6" t="s">
        <v>22</v>
      </c>
      <c r="J88" s="6"/>
      <c r="K88" s="7" t="n">
        <v>39355.9166666667</v>
      </c>
      <c r="L88" s="6"/>
      <c r="M88" s="8" t="s">
        <v>426</v>
      </c>
      <c r="N88" s="6" t="s">
        <v>34</v>
      </c>
    </row>
    <row r="89" customFormat="false" ht="18" hidden="false" customHeight="true" outlineLevel="0" collapsed="false">
      <c r="A89" s="3" t="str">
        <f aca="false">HYPERLINK("https://www.fabsurplus.com/sdi_catalog/salesItemDetails.do?id=95233")</f>
        <v>https://www.fabsurplus.com/sdi_catalog/salesItemDetails.do?id=95233</v>
      </c>
      <c r="B89" s="3" t="s">
        <v>427</v>
      </c>
      <c r="C89" s="3" t="s">
        <v>380</v>
      </c>
      <c r="D89" s="3" t="s">
        <v>428</v>
      </c>
      <c r="E89" s="3"/>
      <c r="F89" s="3" t="s">
        <v>429</v>
      </c>
      <c r="G89" s="3" t="s">
        <v>20</v>
      </c>
      <c r="H89" s="3" t="s">
        <v>274</v>
      </c>
      <c r="I89" s="3" t="s">
        <v>22</v>
      </c>
      <c r="J89" s="4" t="n">
        <v>41639</v>
      </c>
      <c r="K89" s="4" t="n">
        <v>38686.9583333333</v>
      </c>
      <c r="L89" s="3"/>
      <c r="M89" s="5" t="s">
        <v>430</v>
      </c>
      <c r="N89" s="3" t="s">
        <v>431</v>
      </c>
    </row>
    <row r="90" customFormat="false" ht="18" hidden="false" customHeight="true" outlineLevel="0" collapsed="false">
      <c r="A90" s="6" t="str">
        <f aca="false">HYPERLINK("https://www.fabsurplus.com/sdi_catalog/salesItemDetails.do?id=99969")</f>
        <v>https://www.fabsurplus.com/sdi_catalog/salesItemDetails.do?id=99969</v>
      </c>
      <c r="B90" s="6" t="s">
        <v>432</v>
      </c>
      <c r="C90" s="6" t="s">
        <v>380</v>
      </c>
      <c r="D90" s="6" t="s">
        <v>395</v>
      </c>
      <c r="E90" s="6" t="s">
        <v>433</v>
      </c>
      <c r="F90" s="6" t="s">
        <v>409</v>
      </c>
      <c r="G90" s="6" t="s">
        <v>20</v>
      </c>
      <c r="H90" s="6" t="s">
        <v>326</v>
      </c>
      <c r="I90" s="6" t="s">
        <v>49</v>
      </c>
      <c r="J90" s="7" t="n">
        <v>39447</v>
      </c>
      <c r="K90" s="7" t="n">
        <v>38503.9166666667</v>
      </c>
      <c r="L90" s="6"/>
      <c r="M90" s="8" t="s">
        <v>434</v>
      </c>
      <c r="N90" s="6" t="s">
        <v>34</v>
      </c>
    </row>
    <row r="91" customFormat="false" ht="18" hidden="false" customHeight="true" outlineLevel="0" collapsed="false">
      <c r="A91" s="3" t="str">
        <f aca="false">HYPERLINK("https://www.fabsurplus.com/sdi_catalog/salesItemDetails.do?id=101848")</f>
        <v>https://www.fabsurplus.com/sdi_catalog/salesItemDetails.do?id=101848</v>
      </c>
      <c r="B91" s="3" t="s">
        <v>435</v>
      </c>
      <c r="C91" s="3" t="s">
        <v>380</v>
      </c>
      <c r="D91" s="3" t="s">
        <v>390</v>
      </c>
      <c r="E91" s="3" t="s">
        <v>436</v>
      </c>
      <c r="F91" s="3" t="s">
        <v>437</v>
      </c>
      <c r="G91" s="3" t="s">
        <v>20</v>
      </c>
      <c r="H91" s="3" t="s">
        <v>326</v>
      </c>
      <c r="I91" s="3" t="s">
        <v>49</v>
      </c>
      <c r="J91" s="4" t="n">
        <v>41121</v>
      </c>
      <c r="K91" s="4" t="n">
        <v>39233.9166666667</v>
      </c>
      <c r="L91" s="3"/>
      <c r="M91" s="5" t="s">
        <v>438</v>
      </c>
      <c r="N91" s="3" t="s">
        <v>34</v>
      </c>
    </row>
    <row r="92" customFormat="false" ht="18" hidden="false" customHeight="true" outlineLevel="0" collapsed="false">
      <c r="A92" s="6" t="str">
        <f aca="false">HYPERLINK("https://www.fabsurplus.com/sdi_catalog/salesItemDetails.do?id=102494")</f>
        <v>https://www.fabsurplus.com/sdi_catalog/salesItemDetails.do?id=102494</v>
      </c>
      <c r="B92" s="6" t="s">
        <v>439</v>
      </c>
      <c r="C92" s="6" t="s">
        <v>380</v>
      </c>
      <c r="D92" s="6" t="s">
        <v>390</v>
      </c>
      <c r="E92" s="6" t="s">
        <v>440</v>
      </c>
      <c r="F92" s="6" t="s">
        <v>441</v>
      </c>
      <c r="G92" s="6" t="s">
        <v>20</v>
      </c>
      <c r="H92" s="6" t="s">
        <v>274</v>
      </c>
      <c r="I92" s="6" t="s">
        <v>442</v>
      </c>
      <c r="J92" s="7" t="n">
        <v>40147</v>
      </c>
      <c r="K92" s="7" t="n">
        <v>39355.9166666667</v>
      </c>
      <c r="L92" s="6"/>
      <c r="M92" s="8" t="s">
        <v>443</v>
      </c>
      <c r="N92" s="6" t="s">
        <v>34</v>
      </c>
    </row>
    <row r="93" customFormat="false" ht="18" hidden="false" customHeight="true" outlineLevel="0" collapsed="false">
      <c r="A93" s="3" t="str">
        <f aca="false">HYPERLINK("https://www.fabsurplus.com/sdi_catalog/salesItemDetails.do?id=33413")</f>
        <v>https://www.fabsurplus.com/sdi_catalog/salesItemDetails.do?id=33413</v>
      </c>
      <c r="B93" s="3" t="s">
        <v>444</v>
      </c>
      <c r="C93" s="3" t="s">
        <v>445</v>
      </c>
      <c r="D93" s="3" t="s">
        <v>446</v>
      </c>
      <c r="E93" s="3" t="s">
        <v>447</v>
      </c>
      <c r="F93" s="3" t="s">
        <v>448</v>
      </c>
      <c r="G93" s="3" t="s">
        <v>20</v>
      </c>
      <c r="H93" s="3" t="s">
        <v>326</v>
      </c>
      <c r="I93" s="3" t="s">
        <v>22</v>
      </c>
      <c r="J93" s="3"/>
      <c r="K93" s="4" t="n">
        <v>38838</v>
      </c>
      <c r="L93" s="3" t="s">
        <v>128</v>
      </c>
      <c r="M93" s="5" t="s">
        <v>449</v>
      </c>
      <c r="N93" s="3" t="s">
        <v>34</v>
      </c>
    </row>
    <row r="94" customFormat="false" ht="18" hidden="false" customHeight="true" outlineLevel="0" collapsed="false">
      <c r="A94" s="6" t="str">
        <f aca="false">HYPERLINK("https://www.fabsurplus.com/sdi_catalog/salesItemDetails.do?id=33414")</f>
        <v>https://www.fabsurplus.com/sdi_catalog/salesItemDetails.do?id=33414</v>
      </c>
      <c r="B94" s="6" t="s">
        <v>450</v>
      </c>
      <c r="C94" s="6" t="s">
        <v>445</v>
      </c>
      <c r="D94" s="6" t="s">
        <v>446</v>
      </c>
      <c r="E94" s="6" t="s">
        <v>451</v>
      </c>
      <c r="F94" s="6" t="s">
        <v>448</v>
      </c>
      <c r="G94" s="6" t="s">
        <v>20</v>
      </c>
      <c r="H94" s="6" t="s">
        <v>326</v>
      </c>
      <c r="I94" s="6" t="s">
        <v>22</v>
      </c>
      <c r="J94" s="6"/>
      <c r="K94" s="7" t="n">
        <v>38838</v>
      </c>
      <c r="L94" s="6" t="s">
        <v>128</v>
      </c>
      <c r="M94" s="8" t="s">
        <v>452</v>
      </c>
      <c r="N94" s="6" t="s">
        <v>34</v>
      </c>
    </row>
    <row r="95" customFormat="false" ht="18" hidden="false" customHeight="true" outlineLevel="0" collapsed="false">
      <c r="A95" s="3" t="str">
        <f aca="false">HYPERLINK("https://www.fabsurplus.com/sdi_catalog/salesItemDetails.do?id=79888")</f>
        <v>https://www.fabsurplus.com/sdi_catalog/salesItemDetails.do?id=79888</v>
      </c>
      <c r="B95" s="3" t="s">
        <v>453</v>
      </c>
      <c r="C95" s="3" t="s">
        <v>454</v>
      </c>
      <c r="D95" s="3" t="s">
        <v>455</v>
      </c>
      <c r="E95" s="3"/>
      <c r="F95" s="3" t="s">
        <v>456</v>
      </c>
      <c r="G95" s="3" t="s">
        <v>20</v>
      </c>
      <c r="H95" s="3" t="s">
        <v>310</v>
      </c>
      <c r="I95" s="3" t="s">
        <v>22</v>
      </c>
      <c r="J95" s="3"/>
      <c r="K95" s="4" t="n">
        <v>37772.9166666667</v>
      </c>
      <c r="L95" s="3"/>
      <c r="M95" s="5" t="s">
        <v>457</v>
      </c>
      <c r="N95" s="3" t="s">
        <v>34</v>
      </c>
    </row>
    <row r="96" customFormat="false" ht="18" hidden="false" customHeight="true" outlineLevel="0" collapsed="false">
      <c r="A96" s="6" t="str">
        <f aca="false">HYPERLINK("https://www.fabsurplus.com/sdi_catalog/salesItemDetails.do?id=78136")</f>
        <v>https://www.fabsurplus.com/sdi_catalog/salesItemDetails.do?id=78136</v>
      </c>
      <c r="B96" s="6" t="s">
        <v>458</v>
      </c>
      <c r="C96" s="6" t="s">
        <v>459</v>
      </c>
      <c r="D96" s="6" t="s">
        <v>460</v>
      </c>
      <c r="E96" s="6" t="s">
        <v>461</v>
      </c>
      <c r="F96" s="6" t="s">
        <v>462</v>
      </c>
      <c r="G96" s="6" t="s">
        <v>20</v>
      </c>
      <c r="H96" s="6"/>
      <c r="I96" s="6" t="s">
        <v>49</v>
      </c>
      <c r="J96" s="6"/>
      <c r="K96" s="7" t="n">
        <v>38686.9583333333</v>
      </c>
      <c r="L96" s="6"/>
      <c r="M96" s="8" t="s">
        <v>463</v>
      </c>
      <c r="N96" s="6" t="s">
        <v>34</v>
      </c>
    </row>
    <row r="97" customFormat="false" ht="18" hidden="false" customHeight="true" outlineLevel="0" collapsed="false">
      <c r="A97" s="3" t="str">
        <f aca="false">HYPERLINK("https://www.fabsurplus.com/sdi_catalog/salesItemDetails.do?id=80089")</f>
        <v>https://www.fabsurplus.com/sdi_catalog/salesItemDetails.do?id=80089</v>
      </c>
      <c r="B97" s="3" t="s">
        <v>464</v>
      </c>
      <c r="C97" s="3" t="s">
        <v>459</v>
      </c>
      <c r="D97" s="3" t="s">
        <v>460</v>
      </c>
      <c r="E97" s="3" t="s">
        <v>465</v>
      </c>
      <c r="F97" s="3" t="s">
        <v>462</v>
      </c>
      <c r="G97" s="3" t="s">
        <v>20</v>
      </c>
      <c r="H97" s="3"/>
      <c r="I97" s="3" t="s">
        <v>22</v>
      </c>
      <c r="J97" s="3"/>
      <c r="K97" s="4" t="n">
        <v>38686.9583333333</v>
      </c>
      <c r="L97" s="3"/>
      <c r="M97" s="5" t="s">
        <v>466</v>
      </c>
      <c r="N97" s="3" t="s">
        <v>34</v>
      </c>
    </row>
    <row r="98" customFormat="false" ht="18" hidden="false" customHeight="true" outlineLevel="0" collapsed="false">
      <c r="A98" s="6" t="str">
        <f aca="false">HYPERLINK("https://www.fabsurplus.com/sdi_catalog/salesItemDetails.do?id=76613")</f>
        <v>https://www.fabsurplus.com/sdi_catalog/salesItemDetails.do?id=76613</v>
      </c>
      <c r="B98" s="6" t="s">
        <v>467</v>
      </c>
      <c r="C98" s="6" t="s">
        <v>468</v>
      </c>
      <c r="D98" s="6" t="s">
        <v>469</v>
      </c>
      <c r="E98" s="6" t="s">
        <v>470</v>
      </c>
      <c r="F98" s="6" t="s">
        <v>471</v>
      </c>
      <c r="G98" s="6" t="s">
        <v>20</v>
      </c>
      <c r="H98" s="6" t="s">
        <v>310</v>
      </c>
      <c r="I98" s="6" t="s">
        <v>22</v>
      </c>
      <c r="J98" s="7" t="n">
        <v>41670</v>
      </c>
      <c r="K98" s="7" t="n">
        <v>39294.9166666667</v>
      </c>
      <c r="L98" s="6" t="s">
        <v>472</v>
      </c>
      <c r="M98" s="8" t="s">
        <v>473</v>
      </c>
      <c r="N98" s="6" t="s">
        <v>34</v>
      </c>
    </row>
    <row r="99" customFormat="false" ht="18" hidden="false" customHeight="true" outlineLevel="0" collapsed="false">
      <c r="A99" s="3" t="str">
        <f aca="false">HYPERLINK("https://www.fabsurplus.com/sdi_catalog/salesItemDetails.do?id=79590")</f>
        <v>https://www.fabsurplus.com/sdi_catalog/salesItemDetails.do?id=79590</v>
      </c>
      <c r="B99" s="3" t="s">
        <v>474</v>
      </c>
      <c r="C99" s="3" t="s">
        <v>468</v>
      </c>
      <c r="D99" s="3" t="s">
        <v>475</v>
      </c>
      <c r="E99" s="3"/>
      <c r="F99" s="3" t="s">
        <v>476</v>
      </c>
      <c r="G99" s="3" t="s">
        <v>20</v>
      </c>
      <c r="H99" s="3" t="s">
        <v>310</v>
      </c>
      <c r="I99" s="3" t="s">
        <v>22</v>
      </c>
      <c r="J99" s="3"/>
      <c r="K99" s="4" t="n">
        <v>38868.9166666667</v>
      </c>
      <c r="L99" s="3"/>
      <c r="M99" s="5" t="s">
        <v>477</v>
      </c>
      <c r="N99" s="3" t="s">
        <v>321</v>
      </c>
    </row>
    <row r="100" customFormat="false" ht="18" hidden="false" customHeight="true" outlineLevel="0" collapsed="false">
      <c r="A100" s="6" t="str">
        <f aca="false">HYPERLINK("https://www.fabsurplus.com/sdi_catalog/salesItemDetails.do?id=79597")</f>
        <v>https://www.fabsurplus.com/sdi_catalog/salesItemDetails.do?id=79597</v>
      </c>
      <c r="B100" s="6" t="s">
        <v>478</v>
      </c>
      <c r="C100" s="6" t="s">
        <v>468</v>
      </c>
      <c r="D100" s="6" t="s">
        <v>479</v>
      </c>
      <c r="E100" s="6" t="s">
        <v>480</v>
      </c>
      <c r="F100" s="6" t="s">
        <v>481</v>
      </c>
      <c r="G100" s="6" t="s">
        <v>20</v>
      </c>
      <c r="H100" s="6" t="s">
        <v>310</v>
      </c>
      <c r="I100" s="6" t="s">
        <v>22</v>
      </c>
      <c r="J100" s="6"/>
      <c r="K100" s="7" t="n">
        <v>39203</v>
      </c>
      <c r="L100" s="6" t="s">
        <v>482</v>
      </c>
      <c r="M100" s="8" t="s">
        <v>483</v>
      </c>
      <c r="N100" s="6" t="s">
        <v>34</v>
      </c>
    </row>
    <row r="101" customFormat="false" ht="18" hidden="false" customHeight="true" outlineLevel="0" collapsed="false">
      <c r="A101" s="3" t="str">
        <f aca="false">HYPERLINK("https://www.fabsurplus.com/sdi_catalog/salesItemDetails.do?id=79599")</f>
        <v>https://www.fabsurplus.com/sdi_catalog/salesItemDetails.do?id=79599</v>
      </c>
      <c r="B101" s="3" t="s">
        <v>484</v>
      </c>
      <c r="C101" s="3" t="s">
        <v>468</v>
      </c>
      <c r="D101" s="3" t="s">
        <v>485</v>
      </c>
      <c r="E101" s="3"/>
      <c r="F101" s="3" t="s">
        <v>486</v>
      </c>
      <c r="G101" s="3" t="s">
        <v>20</v>
      </c>
      <c r="H101" s="3" t="s">
        <v>310</v>
      </c>
      <c r="I101" s="3" t="s">
        <v>49</v>
      </c>
      <c r="J101" s="3"/>
      <c r="K101" s="4" t="n">
        <v>36922.9583333333</v>
      </c>
      <c r="L101" s="3"/>
      <c r="M101" s="5" t="s">
        <v>487</v>
      </c>
      <c r="N101" s="3" t="s">
        <v>34</v>
      </c>
    </row>
    <row r="102" customFormat="false" ht="18" hidden="false" customHeight="true" outlineLevel="0" collapsed="false">
      <c r="A102" s="6" t="str">
        <f aca="false">HYPERLINK("https://www.fabsurplus.com/sdi_catalog/salesItemDetails.do?id=79601")</f>
        <v>https://www.fabsurplus.com/sdi_catalog/salesItemDetails.do?id=79601</v>
      </c>
      <c r="B102" s="6" t="s">
        <v>488</v>
      </c>
      <c r="C102" s="6" t="s">
        <v>468</v>
      </c>
      <c r="D102" s="6" t="s">
        <v>489</v>
      </c>
      <c r="E102" s="6"/>
      <c r="F102" s="6" t="s">
        <v>490</v>
      </c>
      <c r="G102" s="6" t="s">
        <v>20</v>
      </c>
      <c r="H102" s="6" t="s">
        <v>310</v>
      </c>
      <c r="I102" s="6" t="s">
        <v>49</v>
      </c>
      <c r="J102" s="6"/>
      <c r="K102" s="6"/>
      <c r="L102" s="6"/>
      <c r="M102" s="8" t="s">
        <v>491</v>
      </c>
      <c r="N102" s="6" t="s">
        <v>34</v>
      </c>
    </row>
    <row r="103" customFormat="false" ht="18" hidden="false" customHeight="true" outlineLevel="0" collapsed="false">
      <c r="A103" s="6" t="str">
        <f aca="false">HYPERLINK("https://www.fabsurplus.com/sdi_catalog/salesItemDetails.do?id=54232")</f>
        <v>https://www.fabsurplus.com/sdi_catalog/salesItemDetails.do?id=54232</v>
      </c>
      <c r="B103" s="6" t="s">
        <v>492</v>
      </c>
      <c r="C103" s="6" t="s">
        <v>493</v>
      </c>
      <c r="D103" s="6" t="s">
        <v>494</v>
      </c>
      <c r="E103" s="6" t="s">
        <v>495</v>
      </c>
      <c r="F103" s="6" t="s">
        <v>496</v>
      </c>
      <c r="G103" s="6" t="s">
        <v>20</v>
      </c>
      <c r="H103" s="6" t="s">
        <v>326</v>
      </c>
      <c r="I103" s="6" t="s">
        <v>22</v>
      </c>
      <c r="J103" s="7" t="n">
        <v>40087</v>
      </c>
      <c r="K103" s="7" t="n">
        <v>36647</v>
      </c>
      <c r="L103" s="6" t="s">
        <v>357</v>
      </c>
      <c r="M103" s="8" t="s">
        <v>497</v>
      </c>
      <c r="N103" s="6" t="s">
        <v>173</v>
      </c>
    </row>
    <row r="104" customFormat="false" ht="18" hidden="false" customHeight="true" outlineLevel="0" collapsed="false">
      <c r="A104" s="6"/>
      <c r="B104" s="6"/>
      <c r="C104" s="6"/>
      <c r="D104" s="6"/>
      <c r="E104" s="6"/>
      <c r="F104" s="6"/>
      <c r="G104" s="6"/>
      <c r="H104" s="6"/>
      <c r="I104" s="6"/>
      <c r="J104" s="6"/>
      <c r="K104" s="6"/>
      <c r="L104" s="6"/>
      <c r="M104" s="6"/>
      <c r="N104" s="6"/>
    </row>
    <row r="105" customFormat="false" ht="18" hidden="false" customHeight="true" outlineLevel="0" collapsed="false">
      <c r="A105" s="0" t="s">
        <v>498</v>
      </c>
    </row>
    <row r="106" customFormat="false" ht="18" hidden="false" customHeight="true" outlineLevel="0" collapsed="false">
      <c r="A106" s="6" t="str">
        <f aca="false">HYPERLINK("https://www.fabsurplus.com/sdi_catalog/salesItemDetails.do?id=80083")</f>
        <v>https://www.fabsurplus.com/sdi_catalog/salesItemDetails.do?id=80083</v>
      </c>
      <c r="B106" s="6" t="s">
        <v>499</v>
      </c>
      <c r="C106" s="6" t="s">
        <v>500</v>
      </c>
      <c r="D106" s="6" t="s">
        <v>501</v>
      </c>
      <c r="E106" s="6"/>
      <c r="F106" s="6" t="s">
        <v>502</v>
      </c>
      <c r="G106" s="6" t="s">
        <v>20</v>
      </c>
      <c r="H106" s="6" t="s">
        <v>503</v>
      </c>
      <c r="I106" s="6" t="s">
        <v>22</v>
      </c>
      <c r="J106" s="6"/>
      <c r="K106" s="7" t="n">
        <v>36678</v>
      </c>
      <c r="L106" s="6"/>
      <c r="M106" s="8" t="s">
        <v>504</v>
      </c>
      <c r="N106" s="6" t="s">
        <v>34</v>
      </c>
    </row>
    <row r="107" customFormat="false" ht="18" hidden="false" customHeight="true" outlineLevel="0" collapsed="false">
      <c r="A107" s="3" t="str">
        <f aca="false">HYPERLINK("https://www.fabsurplus.com/sdi_catalog/salesItemDetails.do?id=99387")</f>
        <v>https://www.fabsurplus.com/sdi_catalog/salesItemDetails.do?id=99387</v>
      </c>
      <c r="B107" s="3" t="s">
        <v>505</v>
      </c>
      <c r="C107" s="3" t="s">
        <v>506</v>
      </c>
      <c r="D107" s="3" t="s">
        <v>507</v>
      </c>
      <c r="E107" s="3" t="s">
        <v>508</v>
      </c>
      <c r="F107" s="3" t="s">
        <v>509</v>
      </c>
      <c r="G107" s="3" t="s">
        <v>20</v>
      </c>
      <c r="H107" s="3" t="s">
        <v>510</v>
      </c>
      <c r="I107" s="3" t="s">
        <v>22</v>
      </c>
      <c r="J107" s="3"/>
      <c r="K107" s="3"/>
      <c r="L107" s="3"/>
      <c r="M107" s="5" t="s">
        <v>511</v>
      </c>
      <c r="N107" s="3" t="s">
        <v>277</v>
      </c>
    </row>
    <row r="108" customFormat="false" ht="18" hidden="false" customHeight="true" outlineLevel="0" collapsed="false">
      <c r="A108" s="6" t="str">
        <f aca="false">HYPERLINK("https://www.fabsurplus.com/sdi_catalog/salesItemDetails.do?id=71907")</f>
        <v>https://www.fabsurplus.com/sdi_catalog/salesItemDetails.do?id=71907</v>
      </c>
      <c r="B108" s="6" t="s">
        <v>512</v>
      </c>
      <c r="C108" s="6" t="s">
        <v>513</v>
      </c>
      <c r="D108" s="6" t="s">
        <v>514</v>
      </c>
      <c r="E108" s="6" t="s">
        <v>515</v>
      </c>
      <c r="F108" s="6" t="s">
        <v>516</v>
      </c>
      <c r="G108" s="6" t="s">
        <v>20</v>
      </c>
      <c r="H108" s="6" t="s">
        <v>517</v>
      </c>
      <c r="I108" s="6" t="s">
        <v>22</v>
      </c>
      <c r="J108" s="6"/>
      <c r="K108" s="7" t="n">
        <v>37164.9166666667</v>
      </c>
      <c r="L108" s="6"/>
      <c r="M108" s="8" t="s">
        <v>518</v>
      </c>
      <c r="N108" s="6" t="s">
        <v>34</v>
      </c>
    </row>
    <row r="109" customFormat="false" ht="18" hidden="false" customHeight="true" outlineLevel="0" collapsed="false">
      <c r="A109" s="6" t="str">
        <f aca="false">HYPERLINK("https://www.fabsurplus.com/sdi_catalog/salesItemDetails.do?id=79595")</f>
        <v>https://www.fabsurplus.com/sdi_catalog/salesItemDetails.do?id=79595</v>
      </c>
      <c r="B109" s="6" t="s">
        <v>519</v>
      </c>
      <c r="C109" s="6" t="s">
        <v>520</v>
      </c>
      <c r="D109" s="6" t="s">
        <v>521</v>
      </c>
      <c r="E109" s="6"/>
      <c r="F109" s="6" t="s">
        <v>522</v>
      </c>
      <c r="G109" s="6" t="s">
        <v>20</v>
      </c>
      <c r="H109" s="6" t="s">
        <v>523</v>
      </c>
      <c r="I109" s="6" t="s">
        <v>22</v>
      </c>
      <c r="J109" s="6"/>
      <c r="K109" s="7" t="n">
        <v>40329.9166666667</v>
      </c>
      <c r="L109" s="6"/>
      <c r="M109" s="8" t="s">
        <v>524</v>
      </c>
      <c r="N109" s="6" t="s">
        <v>34</v>
      </c>
    </row>
    <row r="110" customFormat="false" ht="18" hidden="false" customHeight="true" outlineLevel="0" collapsed="false">
      <c r="A110" s="6" t="str">
        <f aca="false">HYPERLINK("https://www.fabsurplus.com/sdi_catalog/salesItemDetails.do?id=79571")</f>
        <v>https://www.fabsurplus.com/sdi_catalog/salesItemDetails.do?id=79571</v>
      </c>
      <c r="B110" s="6" t="s">
        <v>525</v>
      </c>
      <c r="C110" s="6" t="s">
        <v>526</v>
      </c>
      <c r="D110" s="6" t="s">
        <v>527</v>
      </c>
      <c r="E110" s="6" t="s">
        <v>528</v>
      </c>
      <c r="F110" s="6" t="s">
        <v>529</v>
      </c>
      <c r="G110" s="6" t="s">
        <v>20</v>
      </c>
      <c r="H110" s="6" t="s">
        <v>530</v>
      </c>
      <c r="I110" s="6" t="s">
        <v>22</v>
      </c>
      <c r="J110" s="6"/>
      <c r="K110" s="7" t="n">
        <v>34120.9166666667</v>
      </c>
      <c r="L110" s="6" t="s">
        <v>236</v>
      </c>
      <c r="M110" s="8" t="s">
        <v>531</v>
      </c>
      <c r="N110" s="6" t="s">
        <v>34</v>
      </c>
    </row>
    <row r="111" customFormat="false" ht="18" hidden="false" customHeight="true" outlineLevel="0" collapsed="false">
      <c r="A111" s="3" t="str">
        <f aca="false">HYPERLINK("https://www.fabsurplus.com/sdi_catalog/salesItemDetails.do?id=79572")</f>
        <v>https://www.fabsurplus.com/sdi_catalog/salesItemDetails.do?id=79572</v>
      </c>
      <c r="B111" s="3" t="s">
        <v>532</v>
      </c>
      <c r="C111" s="3" t="s">
        <v>526</v>
      </c>
      <c r="D111" s="3" t="s">
        <v>527</v>
      </c>
      <c r="E111" s="3"/>
      <c r="F111" s="3" t="s">
        <v>529</v>
      </c>
      <c r="G111" s="3" t="s">
        <v>20</v>
      </c>
      <c r="H111" s="3" t="s">
        <v>530</v>
      </c>
      <c r="I111" s="3" t="s">
        <v>22</v>
      </c>
      <c r="J111" s="3"/>
      <c r="K111" s="4" t="n">
        <v>34120.9166666667</v>
      </c>
      <c r="L111" s="3"/>
      <c r="M111" s="5" t="s">
        <v>531</v>
      </c>
      <c r="N111" s="3" t="s">
        <v>34</v>
      </c>
    </row>
    <row r="112" customFormat="false" ht="18" hidden="false" customHeight="true" outlineLevel="0" collapsed="false">
      <c r="A112" s="3" t="str">
        <f aca="false">HYPERLINK("https://www.fabsurplus.com/sdi_catalog/salesItemDetails.do?id=79602")</f>
        <v>https://www.fabsurplus.com/sdi_catalog/salesItemDetails.do?id=79602</v>
      </c>
      <c r="B112" s="3" t="s">
        <v>533</v>
      </c>
      <c r="C112" s="3" t="s">
        <v>534</v>
      </c>
      <c r="D112" s="3" t="s">
        <v>535</v>
      </c>
      <c r="E112" s="3" t="s">
        <v>536</v>
      </c>
      <c r="F112" s="3" t="s">
        <v>537</v>
      </c>
      <c r="G112" s="3" t="s">
        <v>20</v>
      </c>
      <c r="H112" s="3" t="s">
        <v>538</v>
      </c>
      <c r="I112" s="3" t="s">
        <v>22</v>
      </c>
      <c r="J112" s="3"/>
      <c r="K112" s="4" t="n">
        <v>38138.9166666667</v>
      </c>
      <c r="L112" s="3"/>
      <c r="M112" s="5" t="s">
        <v>539</v>
      </c>
      <c r="N112" s="3" t="s">
        <v>34</v>
      </c>
    </row>
    <row r="113" customFormat="false" ht="18" hidden="false" customHeight="true" outlineLevel="0" collapsed="false">
      <c r="A113" s="3" t="str">
        <f aca="false">HYPERLINK("https://www.fabsurplus.com/sdi_catalog/salesItemDetails.do?id=80238")</f>
        <v>https://www.fabsurplus.com/sdi_catalog/salesItemDetails.do?id=80238</v>
      </c>
      <c r="B113" s="3" t="s">
        <v>540</v>
      </c>
      <c r="C113" s="3" t="s">
        <v>541</v>
      </c>
      <c r="D113" s="3" t="s">
        <v>542</v>
      </c>
      <c r="E113" s="3" t="s">
        <v>543</v>
      </c>
      <c r="F113" s="3" t="s">
        <v>544</v>
      </c>
      <c r="G113" s="3" t="s">
        <v>20</v>
      </c>
      <c r="H113" s="3" t="s">
        <v>530</v>
      </c>
      <c r="I113" s="3" t="s">
        <v>49</v>
      </c>
      <c r="J113" s="4" t="n">
        <v>41334</v>
      </c>
      <c r="K113" s="4" t="n">
        <v>34820</v>
      </c>
      <c r="L113" s="3" t="s">
        <v>545</v>
      </c>
      <c r="M113" s="5" t="s">
        <v>546</v>
      </c>
      <c r="N113" s="3" t="s">
        <v>547</v>
      </c>
    </row>
    <row r="114" customFormat="false" ht="18" hidden="false" customHeight="true" outlineLevel="0" collapsed="false">
      <c r="A114" s="12" t="str">
        <f aca="false">HYPERLINK("https://www.fabsurplus.com/sdi_catalog/salesItemDetails.do?id=100700")</f>
        <v>https://www.fabsurplus.com/sdi_catalog/salesItemDetails.do?id=100700</v>
      </c>
      <c r="B114" s="12" t="s">
        <v>548</v>
      </c>
      <c r="C114" s="12" t="s">
        <v>549</v>
      </c>
      <c r="D114" s="12" t="s">
        <v>550</v>
      </c>
      <c r="E114" s="12" t="s">
        <v>551</v>
      </c>
      <c r="F114" s="12" t="s">
        <v>552</v>
      </c>
      <c r="G114" s="12" t="s">
        <v>20</v>
      </c>
      <c r="H114" s="12" t="s">
        <v>523</v>
      </c>
      <c r="I114" s="12" t="s">
        <v>217</v>
      </c>
      <c r="J114" s="12"/>
      <c r="K114" s="13" t="n">
        <v>35309</v>
      </c>
      <c r="L114" s="12"/>
      <c r="M114" s="14" t="s">
        <v>553</v>
      </c>
      <c r="N114" s="12"/>
    </row>
    <row r="115" customFormat="false" ht="18" hidden="false" customHeight="true" outlineLevel="0" collapsed="false">
      <c r="A115" s="9" t="str">
        <f aca="false">HYPERLINK("https://www.fabsurplus.com/sdi_catalog/salesItemDetails.do?id=83601")</f>
        <v>https://www.fabsurplus.com/sdi_catalog/salesItemDetails.do?id=83601</v>
      </c>
      <c r="B115" s="9" t="s">
        <v>554</v>
      </c>
      <c r="C115" s="9" t="s">
        <v>555</v>
      </c>
      <c r="D115" s="9"/>
      <c r="E115" s="9"/>
      <c r="F115" s="9" t="s">
        <v>556</v>
      </c>
      <c r="G115" s="9" t="s">
        <v>20</v>
      </c>
      <c r="H115" s="9" t="s">
        <v>523</v>
      </c>
      <c r="I115" s="9" t="s">
        <v>22</v>
      </c>
      <c r="J115" s="9"/>
      <c r="K115" s="9"/>
      <c r="L115" s="9"/>
      <c r="M115" s="9"/>
      <c r="N115" s="9" t="s">
        <v>104</v>
      </c>
    </row>
    <row r="116" customFormat="false" ht="18" hidden="false" customHeight="true" outlineLevel="0" collapsed="false">
      <c r="A116" s="12" t="str">
        <f aca="false">HYPERLINK("https://www.fabsurplus.com/sdi_catalog/salesItemDetails.do?id=83602")</f>
        <v>https://www.fabsurplus.com/sdi_catalog/salesItemDetails.do?id=83602</v>
      </c>
      <c r="B116" s="12" t="s">
        <v>557</v>
      </c>
      <c r="C116" s="12" t="s">
        <v>555</v>
      </c>
      <c r="D116" s="12" t="s">
        <v>558</v>
      </c>
      <c r="E116" s="12" t="s">
        <v>559</v>
      </c>
      <c r="F116" s="12" t="s">
        <v>560</v>
      </c>
      <c r="G116" s="12" t="s">
        <v>20</v>
      </c>
      <c r="H116" s="12"/>
      <c r="I116" s="12"/>
      <c r="J116" s="12"/>
      <c r="K116" s="12"/>
      <c r="L116" s="12"/>
      <c r="M116" s="12"/>
      <c r="N116" s="12" t="s">
        <v>104</v>
      </c>
    </row>
    <row r="117" customFormat="false" ht="18" hidden="false" customHeight="true" outlineLevel="0" collapsed="false">
      <c r="A117" s="9" t="str">
        <f aca="false">HYPERLINK("https://www.fabsurplus.com/sdi_catalog/salesItemDetails.do?id=83603")</f>
        <v>https://www.fabsurplus.com/sdi_catalog/salesItemDetails.do?id=83603</v>
      </c>
      <c r="B117" s="9" t="s">
        <v>561</v>
      </c>
      <c r="C117" s="9" t="s">
        <v>555</v>
      </c>
      <c r="D117" s="9" t="s">
        <v>562</v>
      </c>
      <c r="E117" s="9" t="s">
        <v>563</v>
      </c>
      <c r="F117" s="9" t="s">
        <v>564</v>
      </c>
      <c r="G117" s="9" t="s">
        <v>20</v>
      </c>
      <c r="H117" s="9"/>
      <c r="I117" s="9"/>
      <c r="J117" s="9"/>
      <c r="K117" s="9"/>
      <c r="L117" s="9"/>
      <c r="M117" s="9"/>
      <c r="N117" s="9" t="s">
        <v>104</v>
      </c>
    </row>
    <row r="118" customFormat="false" ht="18" hidden="false" customHeight="true" outlineLevel="0" collapsed="false">
      <c r="A118" s="12" t="str">
        <f aca="false">HYPERLINK("https://www.fabsurplus.com/sdi_catalog/salesItemDetails.do?id=83605")</f>
        <v>https://www.fabsurplus.com/sdi_catalog/salesItemDetails.do?id=83605</v>
      </c>
      <c r="B118" s="12" t="s">
        <v>565</v>
      </c>
      <c r="C118" s="12" t="s">
        <v>555</v>
      </c>
      <c r="D118" s="12" t="s">
        <v>566</v>
      </c>
      <c r="E118" s="12" t="s">
        <v>567</v>
      </c>
      <c r="F118" s="12" t="s">
        <v>568</v>
      </c>
      <c r="G118" s="12" t="s">
        <v>20</v>
      </c>
      <c r="H118" s="12"/>
      <c r="I118" s="12"/>
      <c r="J118" s="12"/>
      <c r="K118" s="12"/>
      <c r="L118" s="12"/>
      <c r="M118" s="12"/>
      <c r="N118" s="12" t="s">
        <v>104</v>
      </c>
    </row>
    <row r="119" customFormat="false" ht="18" hidden="false" customHeight="true" outlineLevel="0" collapsed="false">
      <c r="A119" s="9" t="str">
        <f aca="false">HYPERLINK("https://www.fabsurplus.com/sdi_catalog/salesItemDetails.do?id=83606")</f>
        <v>https://www.fabsurplus.com/sdi_catalog/salesItemDetails.do?id=83606</v>
      </c>
      <c r="B119" s="9" t="s">
        <v>569</v>
      </c>
      <c r="C119" s="9" t="s">
        <v>555</v>
      </c>
      <c r="D119" s="9"/>
      <c r="E119" s="9"/>
      <c r="F119" s="9" t="s">
        <v>556</v>
      </c>
      <c r="G119" s="9" t="s">
        <v>20</v>
      </c>
      <c r="H119" s="9"/>
      <c r="I119" s="9"/>
      <c r="J119" s="9"/>
      <c r="K119" s="9"/>
      <c r="L119" s="9"/>
      <c r="M119" s="9"/>
      <c r="N119" s="9" t="s">
        <v>104</v>
      </c>
    </row>
    <row r="120" customFormat="false" ht="18" hidden="false" customHeight="true" outlineLevel="0" collapsed="false">
      <c r="A120" s="12" t="str">
        <f aca="false">HYPERLINK("https://www.fabsurplus.com/sdi_catalog/salesItemDetails.do?id=83607")</f>
        <v>https://www.fabsurplus.com/sdi_catalog/salesItemDetails.do?id=83607</v>
      </c>
      <c r="B120" s="12" t="s">
        <v>570</v>
      </c>
      <c r="C120" s="12" t="s">
        <v>555</v>
      </c>
      <c r="D120" s="12" t="s">
        <v>558</v>
      </c>
      <c r="E120" s="12" t="s">
        <v>571</v>
      </c>
      <c r="F120" s="12" t="s">
        <v>560</v>
      </c>
      <c r="G120" s="12" t="s">
        <v>20</v>
      </c>
      <c r="H120" s="12"/>
      <c r="I120" s="12"/>
      <c r="J120" s="12"/>
      <c r="K120" s="12"/>
      <c r="L120" s="12"/>
      <c r="M120" s="12"/>
      <c r="N120" s="12" t="s">
        <v>104</v>
      </c>
    </row>
    <row r="121" customFormat="false" ht="18" hidden="false" customHeight="true" outlineLevel="0" collapsed="false">
      <c r="A121" s="9" t="str">
        <f aca="false">HYPERLINK("https://www.fabsurplus.com/sdi_catalog/salesItemDetails.do?id=83609")</f>
        <v>https://www.fabsurplus.com/sdi_catalog/salesItemDetails.do?id=83609</v>
      </c>
      <c r="B121" s="9" t="s">
        <v>572</v>
      </c>
      <c r="C121" s="9" t="s">
        <v>555</v>
      </c>
      <c r="D121" s="9" t="s">
        <v>573</v>
      </c>
      <c r="E121" s="9" t="s">
        <v>574</v>
      </c>
      <c r="F121" s="9" t="s">
        <v>575</v>
      </c>
      <c r="G121" s="9" t="s">
        <v>20</v>
      </c>
      <c r="H121" s="9"/>
      <c r="I121" s="9"/>
      <c r="J121" s="9"/>
      <c r="K121" s="9"/>
      <c r="L121" s="9"/>
      <c r="M121" s="9"/>
      <c r="N121" s="9" t="s">
        <v>104</v>
      </c>
    </row>
    <row r="122" customFormat="false" ht="18" hidden="false" customHeight="true" outlineLevel="0" collapsed="false">
      <c r="A122" s="12" t="str">
        <f aca="false">HYPERLINK("https://www.fabsurplus.com/sdi_catalog/salesItemDetails.do?id=83610")</f>
        <v>https://www.fabsurplus.com/sdi_catalog/salesItemDetails.do?id=83610</v>
      </c>
      <c r="B122" s="12" t="s">
        <v>576</v>
      </c>
      <c r="C122" s="12" t="s">
        <v>555</v>
      </c>
      <c r="D122" s="12" t="s">
        <v>577</v>
      </c>
      <c r="E122" s="12" t="s">
        <v>578</v>
      </c>
      <c r="F122" s="12" t="s">
        <v>579</v>
      </c>
      <c r="G122" s="12" t="s">
        <v>20</v>
      </c>
      <c r="H122" s="12"/>
      <c r="I122" s="12"/>
      <c r="J122" s="12"/>
      <c r="K122" s="12"/>
      <c r="L122" s="12"/>
      <c r="M122" s="12"/>
      <c r="N122" s="12" t="s">
        <v>104</v>
      </c>
    </row>
    <row r="123" customFormat="false" ht="18" hidden="false" customHeight="true" outlineLevel="0" collapsed="false">
      <c r="A123" s="9" t="str">
        <f aca="false">HYPERLINK("https://www.fabsurplus.com/sdi_catalog/salesItemDetails.do?id=83611")</f>
        <v>https://www.fabsurplus.com/sdi_catalog/salesItemDetails.do?id=83611</v>
      </c>
      <c r="B123" s="9" t="s">
        <v>580</v>
      </c>
      <c r="C123" s="9" t="s">
        <v>555</v>
      </c>
      <c r="D123" s="9" t="s">
        <v>581</v>
      </c>
      <c r="E123" s="9" t="s">
        <v>582</v>
      </c>
      <c r="F123" s="9" t="s">
        <v>583</v>
      </c>
      <c r="G123" s="9" t="s">
        <v>20</v>
      </c>
      <c r="H123" s="9"/>
      <c r="I123" s="9"/>
      <c r="J123" s="9"/>
      <c r="K123" s="9"/>
      <c r="L123" s="9"/>
      <c r="M123" s="9"/>
      <c r="N123" s="9" t="s">
        <v>104</v>
      </c>
    </row>
    <row r="124" customFormat="false" ht="18" hidden="false" customHeight="true" outlineLevel="0" collapsed="false">
      <c r="A124" s="9" t="str">
        <f aca="false">HYPERLINK("https://www.fabsurplus.com/sdi_catalog/salesItemDetails.do?id=108956")</f>
        <v>https://www.fabsurplus.com/sdi_catalog/salesItemDetails.do?id=108956</v>
      </c>
      <c r="B124" s="9" t="s">
        <v>584</v>
      </c>
      <c r="C124" s="9" t="s">
        <v>585</v>
      </c>
      <c r="D124" s="9" t="s">
        <v>586</v>
      </c>
      <c r="E124" s="9"/>
      <c r="F124" s="9" t="s">
        <v>587</v>
      </c>
      <c r="G124" s="9" t="s">
        <v>20</v>
      </c>
      <c r="H124" s="9"/>
      <c r="I124" s="9"/>
      <c r="J124" s="9"/>
      <c r="K124" s="10" t="n">
        <v>38869</v>
      </c>
      <c r="L124" s="9"/>
      <c r="M124" s="9" t="s">
        <v>588</v>
      </c>
      <c r="N124" s="9" t="s">
        <v>104</v>
      </c>
    </row>
    <row r="125" customFormat="false" ht="18" hidden="false" customHeight="true" outlineLevel="0" collapsed="false">
      <c r="A125" s="12" t="str">
        <f aca="false">HYPERLINK("https://www.fabsurplus.com/sdi_catalog/salesItemDetails.do?id=106950")</f>
        <v>https://www.fabsurplus.com/sdi_catalog/salesItemDetails.do?id=106950</v>
      </c>
      <c r="B125" s="12" t="s">
        <v>589</v>
      </c>
      <c r="C125" s="12" t="s">
        <v>585</v>
      </c>
      <c r="D125" s="12" t="s">
        <v>590</v>
      </c>
      <c r="E125" s="12" t="s">
        <v>591</v>
      </c>
      <c r="F125" s="12" t="s">
        <v>592</v>
      </c>
      <c r="G125" s="12" t="s">
        <v>20</v>
      </c>
      <c r="H125" s="12" t="s">
        <v>523</v>
      </c>
      <c r="I125" s="12" t="s">
        <v>22</v>
      </c>
      <c r="J125" s="12"/>
      <c r="K125" s="13" t="n">
        <v>39234</v>
      </c>
      <c r="L125" s="12"/>
      <c r="M125" s="14" t="s">
        <v>593</v>
      </c>
      <c r="N125" s="12" t="s">
        <v>104</v>
      </c>
    </row>
    <row r="126" customFormat="false" ht="18" hidden="false" customHeight="true" outlineLevel="0" collapsed="false">
      <c r="A126" s="9" t="str">
        <f aca="false">HYPERLINK("https://www.fabsurplus.com/sdi_catalog/salesItemDetails.do?id=103737")</f>
        <v>https://www.fabsurplus.com/sdi_catalog/salesItemDetails.do?id=103737</v>
      </c>
      <c r="B126" s="9" t="s">
        <v>594</v>
      </c>
      <c r="C126" s="9" t="s">
        <v>595</v>
      </c>
      <c r="D126" s="9" t="s">
        <v>596</v>
      </c>
      <c r="E126" s="9" t="s">
        <v>597</v>
      </c>
      <c r="F126" s="9" t="s">
        <v>598</v>
      </c>
      <c r="G126" s="9" t="s">
        <v>20</v>
      </c>
      <c r="H126" s="9"/>
      <c r="I126" s="9" t="s">
        <v>22</v>
      </c>
      <c r="J126" s="9"/>
      <c r="K126" s="10" t="n">
        <v>42491</v>
      </c>
      <c r="L126" s="9"/>
      <c r="M126" s="9" t="s">
        <v>599</v>
      </c>
      <c r="N126" s="9" t="s">
        <v>104</v>
      </c>
    </row>
    <row r="127" customFormat="false" ht="18" hidden="false" customHeight="true" outlineLevel="0" collapsed="false">
      <c r="A127" s="9" t="str">
        <f aca="false">HYPERLINK("https://www.fabsurplus.com/sdi_catalog/salesItemDetails.do?id=100704")</f>
        <v>https://www.fabsurplus.com/sdi_catalog/salesItemDetails.do?id=100704</v>
      </c>
      <c r="B127" s="9" t="s">
        <v>600</v>
      </c>
      <c r="C127" s="9" t="s">
        <v>601</v>
      </c>
      <c r="D127" s="9" t="s">
        <v>602</v>
      </c>
      <c r="E127" s="9" t="s">
        <v>603</v>
      </c>
      <c r="F127" s="9" t="s">
        <v>604</v>
      </c>
      <c r="G127" s="9" t="s">
        <v>20</v>
      </c>
      <c r="H127" s="9" t="s">
        <v>523</v>
      </c>
      <c r="I127" s="9" t="s">
        <v>217</v>
      </c>
      <c r="J127" s="9"/>
      <c r="K127" s="9"/>
      <c r="L127" s="9"/>
      <c r="M127" s="11" t="s">
        <v>605</v>
      </c>
      <c r="N127" s="9" t="s">
        <v>104</v>
      </c>
    </row>
    <row r="128" customFormat="false" ht="18" hidden="false" customHeight="true" outlineLevel="0" collapsed="false">
      <c r="A128" s="12" t="str">
        <f aca="false">HYPERLINK("https://www.fabsurplus.com/sdi_catalog/salesItemDetails.do?id=100705")</f>
        <v>https://www.fabsurplus.com/sdi_catalog/salesItemDetails.do?id=100705</v>
      </c>
      <c r="B128" s="12" t="s">
        <v>606</v>
      </c>
      <c r="C128" s="12" t="s">
        <v>601</v>
      </c>
      <c r="D128" s="12" t="s">
        <v>607</v>
      </c>
      <c r="E128" s="12" t="s">
        <v>608</v>
      </c>
      <c r="F128" s="12" t="s">
        <v>604</v>
      </c>
      <c r="G128" s="12" t="s">
        <v>20</v>
      </c>
      <c r="H128" s="12" t="s">
        <v>523</v>
      </c>
      <c r="I128" s="12" t="s">
        <v>217</v>
      </c>
      <c r="J128" s="12"/>
      <c r="K128" s="12"/>
      <c r="L128" s="12"/>
      <c r="M128" s="14" t="s">
        <v>609</v>
      </c>
      <c r="N128" s="12" t="s">
        <v>104</v>
      </c>
    </row>
    <row r="129" customFormat="false" ht="18" hidden="false" customHeight="true" outlineLevel="0" collapsed="false">
      <c r="A129" s="12" t="str">
        <f aca="false">HYPERLINK("https://www.fabsurplus.com/sdi_catalog/salesItemDetails.do?id=100937")</f>
        <v>https://www.fabsurplus.com/sdi_catalog/salesItemDetails.do?id=100937</v>
      </c>
      <c r="B129" s="12" t="s">
        <v>610</v>
      </c>
      <c r="C129" s="12" t="s">
        <v>611</v>
      </c>
      <c r="D129" s="12" t="s">
        <v>612</v>
      </c>
      <c r="E129" s="12" t="s">
        <v>613</v>
      </c>
      <c r="F129" s="12" t="s">
        <v>614</v>
      </c>
      <c r="G129" s="12" t="s">
        <v>20</v>
      </c>
      <c r="H129" s="12" t="s">
        <v>523</v>
      </c>
      <c r="I129" s="12" t="s">
        <v>22</v>
      </c>
      <c r="J129" s="12"/>
      <c r="K129" s="13" t="n">
        <v>41395</v>
      </c>
      <c r="L129" s="12"/>
      <c r="M129" s="14" t="s">
        <v>615</v>
      </c>
      <c r="N129" s="12" t="s">
        <v>104</v>
      </c>
    </row>
    <row r="130" customFormat="false" ht="18" hidden="false" customHeight="true" outlineLevel="0" collapsed="false">
      <c r="A130" s="9" t="str">
        <f aca="false">HYPERLINK("https://www.fabsurplus.com/sdi_catalog/salesItemDetails.do?id=109016")</f>
        <v>https://www.fabsurplus.com/sdi_catalog/salesItemDetails.do?id=109016</v>
      </c>
      <c r="B130" s="9" t="s">
        <v>616</v>
      </c>
      <c r="C130" s="9" t="s">
        <v>617</v>
      </c>
      <c r="D130" s="9" t="s">
        <v>618</v>
      </c>
      <c r="E130" s="9"/>
      <c r="F130" s="9" t="s">
        <v>619</v>
      </c>
      <c r="G130" s="9" t="s">
        <v>20</v>
      </c>
      <c r="H130" s="9"/>
      <c r="I130" s="9" t="s">
        <v>49</v>
      </c>
      <c r="J130" s="9"/>
      <c r="K130" s="9"/>
      <c r="L130" s="9"/>
      <c r="M130" s="9"/>
      <c r="N130" s="9" t="s">
        <v>104</v>
      </c>
    </row>
    <row r="131" customFormat="false" ht="18" hidden="false" customHeight="true" outlineLevel="0" collapsed="false">
      <c r="A131" s="12" t="str">
        <f aca="false">HYPERLINK("https://www.fabsurplus.com/sdi_catalog/salesItemDetails.do?id=84063")</f>
        <v>https://www.fabsurplus.com/sdi_catalog/salesItemDetails.do?id=84063</v>
      </c>
      <c r="B131" s="12" t="s">
        <v>620</v>
      </c>
      <c r="C131" s="12" t="s">
        <v>621</v>
      </c>
      <c r="D131" s="12" t="s">
        <v>622</v>
      </c>
      <c r="E131" s="12"/>
      <c r="F131" s="12" t="s">
        <v>623</v>
      </c>
      <c r="G131" s="12" t="s">
        <v>20</v>
      </c>
      <c r="H131" s="12"/>
      <c r="I131" s="12"/>
      <c r="J131" s="12"/>
      <c r="K131" s="12"/>
      <c r="L131" s="12"/>
      <c r="M131" s="12"/>
      <c r="N131" s="12" t="s">
        <v>104</v>
      </c>
    </row>
    <row r="132" customFormat="false" ht="18" hidden="false" customHeight="true" outlineLevel="0" collapsed="false">
      <c r="A132" s="9" t="str">
        <f aca="false">HYPERLINK("https://www.fabsurplus.com/sdi_catalog/salesItemDetails.do?id=84064")</f>
        <v>https://www.fabsurplus.com/sdi_catalog/salesItemDetails.do?id=84064</v>
      </c>
      <c r="B132" s="9" t="s">
        <v>624</v>
      </c>
      <c r="C132" s="9" t="s">
        <v>621</v>
      </c>
      <c r="D132" s="9" t="s">
        <v>625</v>
      </c>
      <c r="E132" s="9"/>
      <c r="F132" s="9" t="s">
        <v>623</v>
      </c>
      <c r="G132" s="9" t="s">
        <v>20</v>
      </c>
      <c r="H132" s="9"/>
      <c r="I132" s="9" t="s">
        <v>22</v>
      </c>
      <c r="J132" s="9"/>
      <c r="K132" s="9"/>
      <c r="L132" s="9"/>
      <c r="M132" s="11" t="s">
        <v>626</v>
      </c>
      <c r="N132" s="9" t="s">
        <v>104</v>
      </c>
    </row>
    <row r="133" customFormat="false" ht="18" hidden="false" customHeight="true" outlineLevel="0" collapsed="false">
      <c r="A133" s="12" t="str">
        <f aca="false">HYPERLINK("https://www.fabsurplus.com/sdi_catalog/salesItemDetails.do?id=84065")</f>
        <v>https://www.fabsurplus.com/sdi_catalog/salesItemDetails.do?id=84065</v>
      </c>
      <c r="B133" s="12" t="s">
        <v>627</v>
      </c>
      <c r="C133" s="12" t="s">
        <v>621</v>
      </c>
      <c r="D133" s="12" t="s">
        <v>628</v>
      </c>
      <c r="E133" s="12"/>
      <c r="F133" s="12" t="s">
        <v>623</v>
      </c>
      <c r="G133" s="12" t="s">
        <v>20</v>
      </c>
      <c r="H133" s="12"/>
      <c r="I133" s="12"/>
      <c r="J133" s="12"/>
      <c r="K133" s="12"/>
      <c r="L133" s="12"/>
      <c r="M133" s="12"/>
      <c r="N133" s="12" t="s">
        <v>104</v>
      </c>
    </row>
    <row r="134" customFormat="false" ht="18" hidden="false" customHeight="true" outlineLevel="0" collapsed="false">
      <c r="A134" s="9" t="str">
        <f aca="false">HYPERLINK("https://www.fabsurplus.com/sdi_catalog/salesItemDetails.do?id=69389")</f>
        <v>https://www.fabsurplus.com/sdi_catalog/salesItemDetails.do?id=69389</v>
      </c>
      <c r="B134" s="9" t="s">
        <v>629</v>
      </c>
      <c r="C134" s="9" t="s">
        <v>630</v>
      </c>
      <c r="D134" s="9" t="s">
        <v>631</v>
      </c>
      <c r="E134" s="9"/>
      <c r="F134" s="9" t="s">
        <v>632</v>
      </c>
      <c r="G134" s="9" t="s">
        <v>20</v>
      </c>
      <c r="H134" s="9"/>
      <c r="I134" s="9"/>
      <c r="J134" s="9"/>
      <c r="K134" s="9"/>
      <c r="L134" s="9"/>
      <c r="M134" s="11" t="s">
        <v>633</v>
      </c>
      <c r="N134" s="9" t="s">
        <v>104</v>
      </c>
    </row>
    <row r="135" customFormat="false" ht="18" hidden="false" customHeight="true" outlineLevel="0" collapsed="false">
      <c r="A135" s="9" t="str">
        <f aca="false">HYPERLINK("https://www.fabsurplus.com/sdi_catalog/salesItemDetails.do?id=59152")</f>
        <v>https://www.fabsurplus.com/sdi_catalog/salesItemDetails.do?id=59152</v>
      </c>
      <c r="B135" s="9" t="s">
        <v>634</v>
      </c>
      <c r="C135" s="9" t="s">
        <v>635</v>
      </c>
      <c r="D135" s="9"/>
      <c r="E135" s="9"/>
      <c r="F135" s="9" t="s">
        <v>636</v>
      </c>
      <c r="G135" s="9" t="s">
        <v>20</v>
      </c>
      <c r="H135" s="9"/>
      <c r="I135" s="9"/>
      <c r="J135" s="9"/>
      <c r="K135" s="9"/>
      <c r="L135" s="9"/>
      <c r="M135" s="9" t="s">
        <v>637</v>
      </c>
      <c r="N135" s="9" t="s">
        <v>104</v>
      </c>
    </row>
    <row r="136" customFormat="false" ht="18" hidden="false" customHeight="true" outlineLevel="0" collapsed="false">
      <c r="A136" s="12" t="str">
        <f aca="false">HYPERLINK("https://www.fabsurplus.com/sdi_catalog/salesItemDetails.do?id=59153")</f>
        <v>https://www.fabsurplus.com/sdi_catalog/salesItemDetails.do?id=59153</v>
      </c>
      <c r="B136" s="12" t="s">
        <v>638</v>
      </c>
      <c r="C136" s="12" t="s">
        <v>635</v>
      </c>
      <c r="D136" s="12"/>
      <c r="E136" s="12"/>
      <c r="F136" s="12" t="s">
        <v>639</v>
      </c>
      <c r="G136" s="12" t="s">
        <v>20</v>
      </c>
      <c r="H136" s="12"/>
      <c r="I136" s="12"/>
      <c r="J136" s="12"/>
      <c r="K136" s="12"/>
      <c r="L136" s="12"/>
      <c r="M136" s="12" t="s">
        <v>637</v>
      </c>
      <c r="N136" s="12" t="s">
        <v>104</v>
      </c>
    </row>
    <row r="137" customFormat="false" ht="18" hidden="false" customHeight="true" outlineLevel="0" collapsed="false">
      <c r="A137" s="9" t="str">
        <f aca="false">HYPERLINK("https://www.fabsurplus.com/sdi_catalog/salesItemDetails.do?id=59154")</f>
        <v>https://www.fabsurplus.com/sdi_catalog/salesItemDetails.do?id=59154</v>
      </c>
      <c r="B137" s="9" t="s">
        <v>640</v>
      </c>
      <c r="C137" s="9" t="s">
        <v>635</v>
      </c>
      <c r="D137" s="9"/>
      <c r="E137" s="9"/>
      <c r="F137" s="9" t="s">
        <v>641</v>
      </c>
      <c r="G137" s="9" t="s">
        <v>20</v>
      </c>
      <c r="H137" s="9"/>
      <c r="I137" s="9"/>
      <c r="J137" s="9"/>
      <c r="K137" s="9"/>
      <c r="L137" s="9"/>
      <c r="M137" s="9" t="s">
        <v>637</v>
      </c>
      <c r="N137" s="9" t="s">
        <v>104</v>
      </c>
    </row>
    <row r="138" customFormat="false" ht="18" hidden="false" customHeight="true" outlineLevel="0" collapsed="false">
      <c r="A138" s="12" t="str">
        <f aca="false">HYPERLINK("https://www.fabsurplus.com/sdi_catalog/salesItemDetails.do?id=108952")</f>
        <v>https://www.fabsurplus.com/sdi_catalog/salesItemDetails.do?id=108952</v>
      </c>
      <c r="B138" s="12" t="s">
        <v>642</v>
      </c>
      <c r="C138" s="12" t="s">
        <v>643</v>
      </c>
      <c r="D138" s="12" t="s">
        <v>644</v>
      </c>
      <c r="E138" s="12"/>
      <c r="F138" s="12" t="s">
        <v>645</v>
      </c>
      <c r="G138" s="12" t="s">
        <v>20</v>
      </c>
      <c r="H138" s="12"/>
      <c r="I138" s="12"/>
      <c r="J138" s="12"/>
      <c r="K138" s="13" t="n">
        <v>41426</v>
      </c>
      <c r="L138" s="12"/>
      <c r="M138" s="12" t="s">
        <v>646</v>
      </c>
      <c r="N138" s="12" t="s">
        <v>104</v>
      </c>
    </row>
    <row r="139" customFormat="false" ht="18" hidden="false" customHeight="true" outlineLevel="0" collapsed="false">
      <c r="A139" s="9" t="str">
        <f aca="false">HYPERLINK("https://www.fabsurplus.com/sdi_catalog/salesItemDetails.do?id=100711")</f>
        <v>https://www.fabsurplus.com/sdi_catalog/salesItemDetails.do?id=100711</v>
      </c>
      <c r="B139" s="9" t="s">
        <v>647</v>
      </c>
      <c r="C139" s="9" t="s">
        <v>648</v>
      </c>
      <c r="D139" s="9" t="s">
        <v>649</v>
      </c>
      <c r="E139" s="9"/>
      <c r="F139" s="9" t="s">
        <v>650</v>
      </c>
      <c r="G139" s="9" t="s">
        <v>20</v>
      </c>
      <c r="H139" s="9" t="s">
        <v>530</v>
      </c>
      <c r="I139" s="9" t="s">
        <v>22</v>
      </c>
      <c r="J139" s="9"/>
      <c r="K139" s="9"/>
      <c r="L139" s="9"/>
      <c r="M139" s="9" t="s">
        <v>651</v>
      </c>
      <c r="N139" s="9" t="s">
        <v>104</v>
      </c>
    </row>
    <row r="140" customFormat="false" ht="18" hidden="false" customHeight="true" outlineLevel="0" collapsed="false">
      <c r="A140" s="12" t="str">
        <f aca="false">HYPERLINK("https://www.fabsurplus.com/sdi_catalog/salesItemDetails.do?id=72878")</f>
        <v>https://www.fabsurplus.com/sdi_catalog/salesItemDetails.do?id=72878</v>
      </c>
      <c r="B140" s="12" t="s">
        <v>652</v>
      </c>
      <c r="C140" s="12" t="s">
        <v>648</v>
      </c>
      <c r="D140" s="12" t="s">
        <v>653</v>
      </c>
      <c r="E140" s="12"/>
      <c r="F140" s="12" t="s">
        <v>654</v>
      </c>
      <c r="G140" s="12" t="s">
        <v>20</v>
      </c>
      <c r="H140" s="12" t="s">
        <v>530</v>
      </c>
      <c r="I140" s="12" t="s">
        <v>22</v>
      </c>
      <c r="J140" s="12"/>
      <c r="K140" s="12"/>
      <c r="L140" s="12"/>
      <c r="M140" s="14" t="s">
        <v>655</v>
      </c>
      <c r="N140" s="12" t="s">
        <v>104</v>
      </c>
    </row>
    <row r="141" customFormat="false" ht="18" hidden="false" customHeight="true" outlineLevel="0" collapsed="false">
      <c r="A141" s="9" t="str">
        <f aca="false">HYPERLINK("https://www.fabsurplus.com/sdi_catalog/salesItemDetails.do?id=72881")</f>
        <v>https://www.fabsurplus.com/sdi_catalog/salesItemDetails.do?id=72881</v>
      </c>
      <c r="B141" s="9" t="s">
        <v>656</v>
      </c>
      <c r="C141" s="9" t="s">
        <v>648</v>
      </c>
      <c r="D141" s="9" t="s">
        <v>657</v>
      </c>
      <c r="E141" s="9"/>
      <c r="F141" s="9" t="s">
        <v>658</v>
      </c>
      <c r="G141" s="9" t="s">
        <v>20</v>
      </c>
      <c r="H141" s="9" t="s">
        <v>530</v>
      </c>
      <c r="I141" s="9" t="s">
        <v>22</v>
      </c>
      <c r="J141" s="9"/>
      <c r="K141" s="9"/>
      <c r="L141" s="9"/>
      <c r="M141" s="11" t="s">
        <v>659</v>
      </c>
      <c r="N141" s="9" t="s">
        <v>104</v>
      </c>
    </row>
    <row r="142" customFormat="false" ht="18" hidden="false" customHeight="true" outlineLevel="0" collapsed="false">
      <c r="A142" s="12" t="str">
        <f aca="false">HYPERLINK("https://www.fabsurplus.com/sdi_catalog/salesItemDetails.do?id=100712")</f>
        <v>https://www.fabsurplus.com/sdi_catalog/salesItemDetails.do?id=100712</v>
      </c>
      <c r="B142" s="12" t="s">
        <v>660</v>
      </c>
      <c r="C142" s="12" t="s">
        <v>541</v>
      </c>
      <c r="D142" s="12" t="s">
        <v>661</v>
      </c>
      <c r="E142" s="12"/>
      <c r="F142" s="12" t="s">
        <v>662</v>
      </c>
      <c r="G142" s="12" t="s">
        <v>20</v>
      </c>
      <c r="H142" s="12"/>
      <c r="I142" s="12" t="s">
        <v>22</v>
      </c>
      <c r="J142" s="12"/>
      <c r="K142" s="12"/>
      <c r="L142" s="12"/>
      <c r="M142" s="12"/>
      <c r="N142" s="12" t="s">
        <v>104</v>
      </c>
    </row>
    <row r="144" customFormat="false" ht="18" hidden="false" customHeight="true" outlineLevel="0" collapsed="false">
      <c r="A144" s="0" t="s">
        <v>663</v>
      </c>
    </row>
    <row r="145" customFormat="false" ht="18" hidden="false" customHeight="true" outlineLevel="0" collapsed="false">
      <c r="A145" s="3" t="str">
        <f aca="false">HYPERLINK("https://www.fabsurplus.com/sdi_catalog/salesItemDetails.do?id=2669")</f>
        <v>https://www.fabsurplus.com/sdi_catalog/salesItemDetails.do?id=2669</v>
      </c>
      <c r="B145" s="3" t="s">
        <v>664</v>
      </c>
      <c r="C145" s="3" t="s">
        <v>665</v>
      </c>
      <c r="D145" s="3" t="s">
        <v>666</v>
      </c>
      <c r="E145" s="3" t="s">
        <v>667</v>
      </c>
      <c r="F145" s="3" t="s">
        <v>668</v>
      </c>
      <c r="G145" s="3" t="s">
        <v>20</v>
      </c>
      <c r="H145" s="3" t="s">
        <v>669</v>
      </c>
      <c r="I145" s="3" t="s">
        <v>22</v>
      </c>
      <c r="J145" s="4" t="n">
        <v>37653</v>
      </c>
      <c r="K145" s="4" t="n">
        <v>34881</v>
      </c>
      <c r="L145" s="3"/>
      <c r="M145" s="5" t="s">
        <v>670</v>
      </c>
      <c r="N145" s="3" t="s">
        <v>180</v>
      </c>
    </row>
    <row r="146" customFormat="false" ht="18" hidden="false" customHeight="true" outlineLevel="0" collapsed="false">
      <c r="A146" s="6" t="str">
        <f aca="false">HYPERLINK("https://www.fabsurplus.com/sdi_catalog/salesItemDetails.do?id=10637")</f>
        <v>https://www.fabsurplus.com/sdi_catalog/salesItemDetails.do?id=10637</v>
      </c>
      <c r="B146" s="6" t="s">
        <v>671</v>
      </c>
      <c r="C146" s="6" t="s">
        <v>665</v>
      </c>
      <c r="D146" s="6" t="s">
        <v>672</v>
      </c>
      <c r="E146" s="6" t="s">
        <v>673</v>
      </c>
      <c r="F146" s="6" t="s">
        <v>668</v>
      </c>
      <c r="G146" s="6" t="s">
        <v>20</v>
      </c>
      <c r="H146" s="6" t="s">
        <v>669</v>
      </c>
      <c r="I146" s="6" t="s">
        <v>49</v>
      </c>
      <c r="J146" s="7" t="n">
        <v>38107</v>
      </c>
      <c r="K146" s="7" t="n">
        <v>34850.9166666667</v>
      </c>
      <c r="L146" s="6"/>
      <c r="M146" s="8" t="s">
        <v>674</v>
      </c>
      <c r="N146" s="6" t="s">
        <v>34</v>
      </c>
    </row>
    <row r="147" customFormat="false" ht="18" hidden="false" customHeight="true" outlineLevel="0" collapsed="false">
      <c r="A147" s="6" t="str">
        <f aca="false">HYPERLINK("https://www.fabsurplus.com/sdi_catalog/salesItemDetails.do?id=98706")</f>
        <v>https://www.fabsurplus.com/sdi_catalog/salesItemDetails.do?id=98706</v>
      </c>
      <c r="B147" s="6" t="s">
        <v>675</v>
      </c>
      <c r="C147" s="6" t="s">
        <v>676</v>
      </c>
      <c r="D147" s="6" t="s">
        <v>677</v>
      </c>
      <c r="E147" s="6" t="s">
        <v>678</v>
      </c>
      <c r="F147" s="6" t="s">
        <v>679</v>
      </c>
      <c r="G147" s="6" t="s">
        <v>20</v>
      </c>
      <c r="H147" s="6" t="s">
        <v>680</v>
      </c>
      <c r="I147" s="6" t="s">
        <v>49</v>
      </c>
      <c r="J147" s="6"/>
      <c r="K147" s="7" t="n">
        <v>39569</v>
      </c>
      <c r="L147" s="6" t="s">
        <v>681</v>
      </c>
      <c r="M147" s="8" t="s">
        <v>682</v>
      </c>
      <c r="N147" s="6" t="s">
        <v>34</v>
      </c>
    </row>
    <row r="148" customFormat="false" ht="18" hidden="false" customHeight="true" outlineLevel="0" collapsed="false">
      <c r="A148" s="3" t="str">
        <f aca="false">HYPERLINK("https://www.fabsurplus.com/sdi_catalog/salesItemDetails.do?id=101768")</f>
        <v>https://www.fabsurplus.com/sdi_catalog/salesItemDetails.do?id=101768</v>
      </c>
      <c r="B148" s="3" t="s">
        <v>683</v>
      </c>
      <c r="C148" s="3" t="s">
        <v>27</v>
      </c>
      <c r="D148" s="3" t="s">
        <v>684</v>
      </c>
      <c r="E148" s="3"/>
      <c r="F148" s="3" t="s">
        <v>685</v>
      </c>
      <c r="G148" s="3" t="s">
        <v>20</v>
      </c>
      <c r="H148" s="3" t="s">
        <v>669</v>
      </c>
      <c r="I148" s="3" t="s">
        <v>22</v>
      </c>
      <c r="J148" s="3"/>
      <c r="K148" s="4" t="n">
        <v>32386.9166666667</v>
      </c>
      <c r="L148" s="3" t="s">
        <v>686</v>
      </c>
      <c r="M148" s="5" t="s">
        <v>687</v>
      </c>
      <c r="N148" s="3" t="s">
        <v>34</v>
      </c>
    </row>
    <row r="149" customFormat="false" ht="18" hidden="false" customHeight="true" outlineLevel="0" collapsed="false">
      <c r="A149" s="6" t="str">
        <f aca="false">HYPERLINK("https://www.fabsurplus.com/sdi_catalog/salesItemDetails.do?id=77666")</f>
        <v>https://www.fabsurplus.com/sdi_catalog/salesItemDetails.do?id=77666</v>
      </c>
      <c r="B149" s="6" t="s">
        <v>688</v>
      </c>
      <c r="C149" s="6" t="s">
        <v>689</v>
      </c>
      <c r="D149" s="6" t="s">
        <v>690</v>
      </c>
      <c r="E149" s="6" t="s">
        <v>691</v>
      </c>
      <c r="F149" s="6" t="s">
        <v>692</v>
      </c>
      <c r="G149" s="6" t="s">
        <v>20</v>
      </c>
      <c r="H149" s="6"/>
      <c r="I149" s="6" t="s">
        <v>49</v>
      </c>
      <c r="J149" s="6"/>
      <c r="K149" s="6"/>
      <c r="L149" s="6"/>
      <c r="M149" s="8" t="s">
        <v>693</v>
      </c>
      <c r="N149" s="6" t="s">
        <v>694</v>
      </c>
    </row>
    <row r="150" customFormat="false" ht="18" hidden="false" customHeight="true" outlineLevel="0" collapsed="false">
      <c r="A150" s="3" t="str">
        <f aca="false">HYPERLINK("https://www.fabsurplus.com/sdi_catalog/salesItemDetails.do?id=79394")</f>
        <v>https://www.fabsurplus.com/sdi_catalog/salesItemDetails.do?id=79394</v>
      </c>
      <c r="B150" s="3" t="s">
        <v>695</v>
      </c>
      <c r="C150" s="3" t="s">
        <v>696</v>
      </c>
      <c r="D150" s="3" t="s">
        <v>697</v>
      </c>
      <c r="E150" s="3" t="s">
        <v>698</v>
      </c>
      <c r="F150" s="3" t="s">
        <v>699</v>
      </c>
      <c r="G150" s="3" t="s">
        <v>20</v>
      </c>
      <c r="H150" s="3" t="s">
        <v>680</v>
      </c>
      <c r="I150" s="3" t="s">
        <v>22</v>
      </c>
      <c r="J150" s="4" t="n">
        <v>41698</v>
      </c>
      <c r="K150" s="3"/>
      <c r="L150" s="3" t="s">
        <v>700</v>
      </c>
      <c r="M150" s="5" t="s">
        <v>701</v>
      </c>
      <c r="N150" s="3" t="s">
        <v>34</v>
      </c>
    </row>
    <row r="151" customFormat="false" ht="18" hidden="false" customHeight="true" outlineLevel="0" collapsed="false">
      <c r="A151" s="6" t="str">
        <f aca="false">HYPERLINK("https://www.fabsurplus.com/sdi_catalog/salesItemDetails.do?id=79395")</f>
        <v>https://www.fabsurplus.com/sdi_catalog/salesItemDetails.do?id=79395</v>
      </c>
      <c r="B151" s="6" t="s">
        <v>702</v>
      </c>
      <c r="C151" s="6" t="s">
        <v>696</v>
      </c>
      <c r="D151" s="6" t="s">
        <v>697</v>
      </c>
      <c r="E151" s="6" t="s">
        <v>703</v>
      </c>
      <c r="F151" s="6" t="s">
        <v>699</v>
      </c>
      <c r="G151" s="6" t="s">
        <v>20</v>
      </c>
      <c r="H151" s="6" t="s">
        <v>680</v>
      </c>
      <c r="I151" s="6" t="s">
        <v>22</v>
      </c>
      <c r="J151" s="7" t="n">
        <v>41698</v>
      </c>
      <c r="K151" s="6"/>
      <c r="L151" s="6" t="s">
        <v>700</v>
      </c>
      <c r="M151" s="8" t="s">
        <v>704</v>
      </c>
      <c r="N151" s="6" t="s">
        <v>34</v>
      </c>
    </row>
    <row r="152" customFormat="false" ht="18" hidden="false" customHeight="true" outlineLevel="0" collapsed="false">
      <c r="A152" s="3" t="str">
        <f aca="false">HYPERLINK("https://www.fabsurplus.com/sdi_catalog/salesItemDetails.do?id=54217")</f>
        <v>https://www.fabsurplus.com/sdi_catalog/salesItemDetails.do?id=54217</v>
      </c>
      <c r="B152" s="3" t="s">
        <v>705</v>
      </c>
      <c r="C152" s="3" t="s">
        <v>706</v>
      </c>
      <c r="D152" s="3" t="s">
        <v>707</v>
      </c>
      <c r="E152" s="3" t="s">
        <v>708</v>
      </c>
      <c r="F152" s="3" t="s">
        <v>709</v>
      </c>
      <c r="G152" s="3" t="s">
        <v>387</v>
      </c>
      <c r="H152" s="3" t="s">
        <v>710</v>
      </c>
      <c r="I152" s="3" t="s">
        <v>49</v>
      </c>
      <c r="J152" s="4" t="n">
        <v>39995</v>
      </c>
      <c r="K152" s="4" t="n">
        <v>39142</v>
      </c>
      <c r="L152" s="3" t="s">
        <v>711</v>
      </c>
      <c r="M152" s="5" t="s">
        <v>712</v>
      </c>
      <c r="N152" s="3" t="s">
        <v>173</v>
      </c>
    </row>
    <row r="153" customFormat="false" ht="18" hidden="false" customHeight="true" outlineLevel="0" collapsed="false">
      <c r="A153" s="6" t="str">
        <f aca="false">HYPERLINK("https://www.fabsurplus.com/sdi_catalog/salesItemDetails.do?id=54218")</f>
        <v>https://www.fabsurplus.com/sdi_catalog/salesItemDetails.do?id=54218</v>
      </c>
      <c r="B153" s="6" t="s">
        <v>713</v>
      </c>
      <c r="C153" s="6" t="s">
        <v>706</v>
      </c>
      <c r="D153" s="6" t="s">
        <v>707</v>
      </c>
      <c r="E153" s="6"/>
      <c r="F153" s="6" t="s">
        <v>709</v>
      </c>
      <c r="G153" s="6" t="s">
        <v>20</v>
      </c>
      <c r="H153" s="6" t="s">
        <v>710</v>
      </c>
      <c r="I153" s="6" t="s">
        <v>49</v>
      </c>
      <c r="J153" s="7" t="n">
        <v>40148</v>
      </c>
      <c r="K153" s="7" t="n">
        <v>39142</v>
      </c>
      <c r="L153" s="6" t="s">
        <v>711</v>
      </c>
      <c r="M153" s="8" t="s">
        <v>714</v>
      </c>
      <c r="N153" s="6" t="s">
        <v>173</v>
      </c>
    </row>
    <row r="154" customFormat="false" ht="18" hidden="false" customHeight="true" outlineLevel="0" collapsed="false">
      <c r="A154" s="3" t="str">
        <f aca="false">HYPERLINK("https://www.fabsurplus.com/sdi_catalog/salesItemDetails.do?id=54219")</f>
        <v>https://www.fabsurplus.com/sdi_catalog/salesItemDetails.do?id=54219</v>
      </c>
      <c r="B154" s="3" t="s">
        <v>715</v>
      </c>
      <c r="C154" s="3" t="s">
        <v>706</v>
      </c>
      <c r="D154" s="3" t="s">
        <v>707</v>
      </c>
      <c r="E154" s="3"/>
      <c r="F154" s="3" t="s">
        <v>709</v>
      </c>
      <c r="G154" s="3" t="s">
        <v>20</v>
      </c>
      <c r="H154" s="3" t="s">
        <v>710</v>
      </c>
      <c r="I154" s="3" t="s">
        <v>49</v>
      </c>
      <c r="J154" s="4" t="n">
        <v>40087</v>
      </c>
      <c r="K154" s="4" t="n">
        <v>39142</v>
      </c>
      <c r="L154" s="3" t="s">
        <v>711</v>
      </c>
      <c r="M154" s="5" t="s">
        <v>716</v>
      </c>
      <c r="N154" s="3" t="s">
        <v>173</v>
      </c>
    </row>
    <row r="155" customFormat="false" ht="18" hidden="false" customHeight="true" outlineLevel="0" collapsed="false">
      <c r="A155" s="6" t="str">
        <f aca="false">HYPERLINK("https://www.fabsurplus.com/sdi_catalog/salesItemDetails.do?id=54220")</f>
        <v>https://www.fabsurplus.com/sdi_catalog/salesItemDetails.do?id=54220</v>
      </c>
      <c r="B155" s="6" t="s">
        <v>717</v>
      </c>
      <c r="C155" s="6" t="s">
        <v>706</v>
      </c>
      <c r="D155" s="6" t="s">
        <v>718</v>
      </c>
      <c r="E155" s="6"/>
      <c r="F155" s="6" t="s">
        <v>709</v>
      </c>
      <c r="G155" s="6" t="s">
        <v>20</v>
      </c>
      <c r="H155" s="6" t="s">
        <v>710</v>
      </c>
      <c r="I155" s="6" t="s">
        <v>49</v>
      </c>
      <c r="J155" s="7" t="n">
        <v>40178</v>
      </c>
      <c r="K155" s="7" t="n">
        <v>36677.9166666667</v>
      </c>
      <c r="L155" s="6" t="s">
        <v>719</v>
      </c>
      <c r="M155" s="6" t="s">
        <v>720</v>
      </c>
      <c r="N155" s="6" t="s">
        <v>173</v>
      </c>
    </row>
    <row r="156" customFormat="false" ht="18" hidden="false" customHeight="true" outlineLevel="0" collapsed="false">
      <c r="A156" s="3" t="str">
        <f aca="false">HYPERLINK("https://www.fabsurplus.com/sdi_catalog/salesItemDetails.do?id=54221")</f>
        <v>https://www.fabsurplus.com/sdi_catalog/salesItemDetails.do?id=54221</v>
      </c>
      <c r="B156" s="3" t="s">
        <v>721</v>
      </c>
      <c r="C156" s="3" t="s">
        <v>706</v>
      </c>
      <c r="D156" s="3" t="s">
        <v>718</v>
      </c>
      <c r="E156" s="3"/>
      <c r="F156" s="3" t="s">
        <v>709</v>
      </c>
      <c r="G156" s="3" t="s">
        <v>20</v>
      </c>
      <c r="H156" s="3" t="s">
        <v>710</v>
      </c>
      <c r="I156" s="3" t="s">
        <v>49</v>
      </c>
      <c r="J156" s="4" t="n">
        <v>40147</v>
      </c>
      <c r="K156" s="4" t="n">
        <v>36677.9166666667</v>
      </c>
      <c r="L156" s="3" t="s">
        <v>719</v>
      </c>
      <c r="M156" s="3" t="s">
        <v>720</v>
      </c>
      <c r="N156" s="3" t="s">
        <v>173</v>
      </c>
    </row>
    <row r="157" customFormat="false" ht="18" hidden="false" customHeight="true" outlineLevel="0" collapsed="false">
      <c r="A157" s="6" t="str">
        <f aca="false">HYPERLINK("https://www.fabsurplus.com/sdi_catalog/salesItemDetails.do?id=54222")</f>
        <v>https://www.fabsurplus.com/sdi_catalog/salesItemDetails.do?id=54222</v>
      </c>
      <c r="B157" s="6" t="s">
        <v>722</v>
      </c>
      <c r="C157" s="6" t="s">
        <v>706</v>
      </c>
      <c r="D157" s="6" t="s">
        <v>723</v>
      </c>
      <c r="E157" s="6"/>
      <c r="F157" s="6" t="s">
        <v>724</v>
      </c>
      <c r="G157" s="6" t="s">
        <v>20</v>
      </c>
      <c r="H157" s="6" t="s">
        <v>710</v>
      </c>
      <c r="I157" s="6" t="s">
        <v>49</v>
      </c>
      <c r="J157" s="7" t="n">
        <v>40117</v>
      </c>
      <c r="K157" s="7" t="n">
        <v>36677.9166666667</v>
      </c>
      <c r="L157" s="6" t="s">
        <v>725</v>
      </c>
      <c r="M157" s="6" t="s">
        <v>720</v>
      </c>
      <c r="N157" s="6" t="s">
        <v>173</v>
      </c>
    </row>
    <row r="158" customFormat="false" ht="18" hidden="false" customHeight="true" outlineLevel="0" collapsed="false">
      <c r="A158" s="3" t="str">
        <f aca="false">HYPERLINK("https://www.fabsurplus.com/sdi_catalog/salesItemDetails.do?id=95559")</f>
        <v>https://www.fabsurplus.com/sdi_catalog/salesItemDetails.do?id=95559</v>
      </c>
      <c r="B158" s="3" t="s">
        <v>726</v>
      </c>
      <c r="C158" s="3" t="s">
        <v>706</v>
      </c>
      <c r="D158" s="3" t="s">
        <v>727</v>
      </c>
      <c r="E158" s="3" t="s">
        <v>728</v>
      </c>
      <c r="F158" s="3" t="s">
        <v>729</v>
      </c>
      <c r="G158" s="3" t="s">
        <v>20</v>
      </c>
      <c r="H158" s="3" t="s">
        <v>680</v>
      </c>
      <c r="I158" s="3" t="s">
        <v>22</v>
      </c>
      <c r="J158" s="3"/>
      <c r="K158" s="4" t="n">
        <v>36647</v>
      </c>
      <c r="L158" s="3" t="s">
        <v>730</v>
      </c>
      <c r="M158" s="5" t="s">
        <v>731</v>
      </c>
      <c r="N158" s="3" t="s">
        <v>34</v>
      </c>
    </row>
    <row r="159" customFormat="false" ht="18" hidden="false" customHeight="true" outlineLevel="0" collapsed="false">
      <c r="A159" s="6" t="str">
        <f aca="false">HYPERLINK("https://www.fabsurplus.com/sdi_catalog/salesItemDetails.do?id=106919")</f>
        <v>https://www.fabsurplus.com/sdi_catalog/salesItemDetails.do?id=106919</v>
      </c>
      <c r="B159" s="6" t="s">
        <v>732</v>
      </c>
      <c r="C159" s="6" t="s">
        <v>706</v>
      </c>
      <c r="D159" s="6" t="s">
        <v>733</v>
      </c>
      <c r="E159" s="6" t="s">
        <v>734</v>
      </c>
      <c r="F159" s="6" t="s">
        <v>735</v>
      </c>
      <c r="G159" s="6" t="s">
        <v>20</v>
      </c>
      <c r="H159" s="6" t="s">
        <v>736</v>
      </c>
      <c r="I159" s="6" t="s">
        <v>49</v>
      </c>
      <c r="J159" s="6"/>
      <c r="K159" s="7" t="n">
        <v>37408</v>
      </c>
      <c r="L159" s="6" t="s">
        <v>737</v>
      </c>
      <c r="M159" s="8" t="s">
        <v>738</v>
      </c>
      <c r="N159" s="6" t="s">
        <v>34</v>
      </c>
    </row>
    <row r="160" customFormat="false" ht="18" hidden="false" customHeight="true" outlineLevel="0" collapsed="false">
      <c r="A160" s="3" t="str">
        <f aca="false">HYPERLINK("https://www.fabsurplus.com/sdi_catalog/salesItemDetails.do?id=106972")</f>
        <v>https://www.fabsurplus.com/sdi_catalog/salesItemDetails.do?id=106972</v>
      </c>
      <c r="B160" s="3" t="s">
        <v>739</v>
      </c>
      <c r="C160" s="3" t="s">
        <v>706</v>
      </c>
      <c r="D160" s="3" t="s">
        <v>740</v>
      </c>
      <c r="E160" s="3" t="s">
        <v>741</v>
      </c>
      <c r="F160" s="3" t="s">
        <v>742</v>
      </c>
      <c r="G160" s="3" t="s">
        <v>20</v>
      </c>
      <c r="H160" s="3" t="s">
        <v>710</v>
      </c>
      <c r="I160" s="3" t="s">
        <v>49</v>
      </c>
      <c r="J160" s="3"/>
      <c r="K160" s="4" t="n">
        <v>34851</v>
      </c>
      <c r="L160" s="3" t="s">
        <v>236</v>
      </c>
      <c r="M160" s="5" t="s">
        <v>743</v>
      </c>
      <c r="N160" s="3" t="s">
        <v>34</v>
      </c>
    </row>
    <row r="161" customFormat="false" ht="18" hidden="false" customHeight="true" outlineLevel="0" collapsed="false">
      <c r="A161" s="6" t="str">
        <f aca="false">HYPERLINK("https://www.fabsurplus.com/sdi_catalog/salesItemDetails.do?id=106973")</f>
        <v>https://www.fabsurplus.com/sdi_catalog/salesItemDetails.do?id=106973</v>
      </c>
      <c r="B161" s="6" t="s">
        <v>744</v>
      </c>
      <c r="C161" s="6" t="s">
        <v>706</v>
      </c>
      <c r="D161" s="6" t="s">
        <v>745</v>
      </c>
      <c r="E161" s="6" t="s">
        <v>746</v>
      </c>
      <c r="F161" s="6" t="s">
        <v>747</v>
      </c>
      <c r="G161" s="6" t="s">
        <v>20</v>
      </c>
      <c r="H161" s="6" t="s">
        <v>710</v>
      </c>
      <c r="I161" s="6" t="s">
        <v>49</v>
      </c>
      <c r="J161" s="6"/>
      <c r="K161" s="7" t="n">
        <v>34851</v>
      </c>
      <c r="L161" s="6" t="s">
        <v>205</v>
      </c>
      <c r="M161" s="8" t="s">
        <v>748</v>
      </c>
      <c r="N161" s="6" t="s">
        <v>34</v>
      </c>
    </row>
    <row r="162" customFormat="false" ht="18" hidden="false" customHeight="true" outlineLevel="0" collapsed="false">
      <c r="A162" s="3" t="str">
        <f aca="false">HYPERLINK("https://www.fabsurplus.com/sdi_catalog/salesItemDetails.do?id=106974")</f>
        <v>https://www.fabsurplus.com/sdi_catalog/salesItemDetails.do?id=106974</v>
      </c>
      <c r="B162" s="3" t="s">
        <v>749</v>
      </c>
      <c r="C162" s="3" t="s">
        <v>706</v>
      </c>
      <c r="D162" s="3" t="s">
        <v>750</v>
      </c>
      <c r="E162" s="3" t="s">
        <v>751</v>
      </c>
      <c r="F162" s="3" t="s">
        <v>747</v>
      </c>
      <c r="G162" s="3" t="s">
        <v>20</v>
      </c>
      <c r="H162" s="3" t="s">
        <v>710</v>
      </c>
      <c r="I162" s="3" t="s">
        <v>49</v>
      </c>
      <c r="J162" s="3"/>
      <c r="K162" s="4" t="n">
        <v>34851</v>
      </c>
      <c r="L162" s="3" t="s">
        <v>83</v>
      </c>
      <c r="M162" s="5" t="s">
        <v>748</v>
      </c>
      <c r="N162" s="3" t="s">
        <v>34</v>
      </c>
    </row>
    <row r="163" customFormat="false" ht="18" hidden="false" customHeight="true" outlineLevel="0" collapsed="false">
      <c r="A163" s="6" t="str">
        <f aca="false">HYPERLINK("https://www.fabsurplus.com/sdi_catalog/salesItemDetails.do?id=106975")</f>
        <v>https://www.fabsurplus.com/sdi_catalog/salesItemDetails.do?id=106975</v>
      </c>
      <c r="B163" s="6" t="s">
        <v>752</v>
      </c>
      <c r="C163" s="6" t="s">
        <v>706</v>
      </c>
      <c r="D163" s="6" t="s">
        <v>745</v>
      </c>
      <c r="E163" s="6"/>
      <c r="F163" s="6" t="s">
        <v>747</v>
      </c>
      <c r="G163" s="6" t="s">
        <v>20</v>
      </c>
      <c r="H163" s="6" t="s">
        <v>710</v>
      </c>
      <c r="I163" s="6" t="s">
        <v>49</v>
      </c>
      <c r="J163" s="6"/>
      <c r="K163" s="7" t="n">
        <v>34851</v>
      </c>
      <c r="L163" s="6" t="s">
        <v>205</v>
      </c>
      <c r="M163" s="8" t="s">
        <v>748</v>
      </c>
      <c r="N163" s="6" t="s">
        <v>34</v>
      </c>
    </row>
    <row r="164" customFormat="false" ht="18" hidden="false" customHeight="true" outlineLevel="0" collapsed="false">
      <c r="A164" s="3" t="str">
        <f aca="false">HYPERLINK("https://www.fabsurplus.com/sdi_catalog/salesItemDetails.do?id=69878")</f>
        <v>https://www.fabsurplus.com/sdi_catalog/salesItemDetails.do?id=69878</v>
      </c>
      <c r="B164" s="3" t="s">
        <v>753</v>
      </c>
      <c r="C164" s="3" t="s">
        <v>754</v>
      </c>
      <c r="D164" s="3" t="s">
        <v>755</v>
      </c>
      <c r="E164" s="3" t="s">
        <v>756</v>
      </c>
      <c r="F164" s="3" t="s">
        <v>757</v>
      </c>
      <c r="G164" s="3" t="s">
        <v>20</v>
      </c>
      <c r="H164" s="3" t="s">
        <v>758</v>
      </c>
      <c r="I164" s="3"/>
      <c r="J164" s="4" t="n">
        <v>39479</v>
      </c>
      <c r="K164" s="4" t="n">
        <v>36434</v>
      </c>
      <c r="L164" s="3" t="s">
        <v>759</v>
      </c>
      <c r="M164" s="5" t="s">
        <v>760</v>
      </c>
      <c r="N164" s="3" t="s">
        <v>34</v>
      </c>
    </row>
    <row r="165" customFormat="false" ht="18" hidden="false" customHeight="true" outlineLevel="0" collapsed="false">
      <c r="A165" s="6" t="s">
        <v>761</v>
      </c>
      <c r="B165" s="6" t="s">
        <v>762</v>
      </c>
      <c r="C165" s="6" t="s">
        <v>763</v>
      </c>
      <c r="D165" s="6" t="s">
        <v>764</v>
      </c>
      <c r="E165" s="6"/>
      <c r="F165" s="6" t="s">
        <v>765</v>
      </c>
      <c r="G165" s="6" t="s">
        <v>20</v>
      </c>
      <c r="H165" s="6"/>
      <c r="I165" s="6" t="s">
        <v>49</v>
      </c>
      <c r="J165" s="6"/>
      <c r="K165" s="7"/>
      <c r="L165" s="6"/>
      <c r="M165" s="8" t="s">
        <v>766</v>
      </c>
      <c r="N165" s="6" t="s">
        <v>104</v>
      </c>
    </row>
    <row r="166" customFormat="false" ht="18" hidden="false" customHeight="true" outlineLevel="0" collapsed="false">
      <c r="A166" s="12" t="str">
        <f aca="false">HYPERLINK("https://www.fabsurplus.com/sdi_catalog/salesItemDetails.do?id=108954")</f>
        <v>https://www.fabsurplus.com/sdi_catalog/salesItemDetails.do?id=108954</v>
      </c>
      <c r="B166" s="12" t="s">
        <v>767</v>
      </c>
      <c r="C166" s="12" t="s">
        <v>768</v>
      </c>
      <c r="D166" s="12" t="s">
        <v>769</v>
      </c>
      <c r="E166" s="12"/>
      <c r="F166" s="12" t="s">
        <v>770</v>
      </c>
      <c r="G166" s="12" t="s">
        <v>771</v>
      </c>
      <c r="H166" s="12"/>
      <c r="I166" s="12"/>
      <c r="J166" s="12"/>
      <c r="K166" s="12"/>
      <c r="L166" s="12"/>
      <c r="M166" s="14" t="s">
        <v>772</v>
      </c>
      <c r="N166" s="12" t="s">
        <v>773</v>
      </c>
    </row>
    <row r="167" customFormat="false" ht="18" hidden="false" customHeight="true" outlineLevel="0" collapsed="false">
      <c r="A167" s="9" t="str">
        <f aca="false">HYPERLINK("https://www.fabsurplus.com/sdi_catalog/salesItemDetails.do?id=108955")</f>
        <v>https://www.fabsurplus.com/sdi_catalog/salesItemDetails.do?id=108955</v>
      </c>
      <c r="B167" s="9" t="s">
        <v>774</v>
      </c>
      <c r="C167" s="9" t="s">
        <v>775</v>
      </c>
      <c r="D167" s="9" t="s">
        <v>769</v>
      </c>
      <c r="E167" s="9"/>
      <c r="F167" s="9" t="s">
        <v>776</v>
      </c>
      <c r="G167" s="9" t="s">
        <v>245</v>
      </c>
      <c r="H167" s="9"/>
      <c r="I167" s="9"/>
      <c r="J167" s="9"/>
      <c r="K167" s="9"/>
      <c r="L167" s="9"/>
      <c r="M167" s="11" t="s">
        <v>777</v>
      </c>
      <c r="N167" s="9" t="s">
        <v>773</v>
      </c>
    </row>
    <row r="168" customFormat="false" ht="18" hidden="false" customHeight="true" outlineLevel="0" collapsed="false">
      <c r="A168" s="12" t="str">
        <f aca="false">HYPERLINK("https://www.fabsurplus.com/sdi_catalog/salesItemDetails.do?id=108957")</f>
        <v>https://www.fabsurplus.com/sdi_catalog/salesItemDetails.do?id=108957</v>
      </c>
      <c r="B168" s="12" t="s">
        <v>778</v>
      </c>
      <c r="C168" s="12" t="s">
        <v>775</v>
      </c>
      <c r="D168" s="12" t="s">
        <v>779</v>
      </c>
      <c r="E168" s="12"/>
      <c r="F168" s="12" t="s">
        <v>780</v>
      </c>
      <c r="G168" s="12" t="s">
        <v>781</v>
      </c>
      <c r="H168" s="12"/>
      <c r="I168" s="12"/>
      <c r="J168" s="12"/>
      <c r="K168" s="12"/>
      <c r="L168" s="12"/>
      <c r="M168" s="14" t="s">
        <v>782</v>
      </c>
      <c r="N168" s="12" t="s">
        <v>773</v>
      </c>
    </row>
    <row r="169" customFormat="false" ht="18" hidden="false" customHeight="true" outlineLevel="0" collapsed="false">
      <c r="A169" s="9" t="str">
        <f aca="false">HYPERLINK("https://www.fabsurplus.com/sdi_catalog/salesItemDetails.do?id=108958")</f>
        <v>https://www.fabsurplus.com/sdi_catalog/salesItemDetails.do?id=108958</v>
      </c>
      <c r="B169" s="9" t="s">
        <v>783</v>
      </c>
      <c r="C169" s="9" t="s">
        <v>775</v>
      </c>
      <c r="D169" s="9" t="s">
        <v>784</v>
      </c>
      <c r="E169" s="9"/>
      <c r="F169" s="9" t="s">
        <v>785</v>
      </c>
      <c r="G169" s="9" t="s">
        <v>786</v>
      </c>
      <c r="H169" s="9"/>
      <c r="I169" s="9"/>
      <c r="J169" s="9"/>
      <c r="K169" s="9"/>
      <c r="L169" s="9"/>
      <c r="M169" s="11" t="s">
        <v>787</v>
      </c>
      <c r="N169" s="9" t="s">
        <v>773</v>
      </c>
    </row>
    <row r="170" customFormat="false" ht="18" hidden="false" customHeight="true" outlineLevel="0" collapsed="false">
      <c r="A170" s="12" t="str">
        <f aca="false">HYPERLINK("https://www.fabsurplus.com/sdi_catalog/salesItemDetails.do?id=108959")</f>
        <v>https://www.fabsurplus.com/sdi_catalog/salesItemDetails.do?id=108959</v>
      </c>
      <c r="B170" s="12" t="s">
        <v>788</v>
      </c>
      <c r="C170" s="12" t="s">
        <v>775</v>
      </c>
      <c r="D170" s="12" t="s">
        <v>789</v>
      </c>
      <c r="E170" s="12"/>
      <c r="F170" s="12" t="s">
        <v>790</v>
      </c>
      <c r="G170" s="12" t="s">
        <v>791</v>
      </c>
      <c r="H170" s="12"/>
      <c r="I170" s="12"/>
      <c r="J170" s="12"/>
      <c r="K170" s="12"/>
      <c r="L170" s="12"/>
      <c r="M170" s="14" t="s">
        <v>792</v>
      </c>
      <c r="N170" s="12" t="s">
        <v>773</v>
      </c>
    </row>
    <row r="171" customFormat="false" ht="18" hidden="false" customHeight="true" outlineLevel="0" collapsed="false">
      <c r="A171" s="9" t="str">
        <f aca="false">HYPERLINK("https://www.fabsurplus.com/sdi_catalog/salesItemDetails.do?id=108953")</f>
        <v>https://www.fabsurplus.com/sdi_catalog/salesItemDetails.do?id=108953</v>
      </c>
      <c r="B171" s="9" t="s">
        <v>793</v>
      </c>
      <c r="C171" s="9" t="s">
        <v>794</v>
      </c>
      <c r="D171" s="9" t="s">
        <v>795</v>
      </c>
      <c r="E171" s="9"/>
      <c r="F171" s="9" t="s">
        <v>796</v>
      </c>
      <c r="G171" s="9" t="s">
        <v>797</v>
      </c>
      <c r="H171" s="9" t="s">
        <v>798</v>
      </c>
      <c r="I171" s="9"/>
      <c r="J171" s="9"/>
      <c r="K171" s="9"/>
      <c r="L171" s="9"/>
      <c r="M171" s="11" t="s">
        <v>799</v>
      </c>
      <c r="N171" s="9" t="s">
        <v>773</v>
      </c>
    </row>
    <row r="172" customFormat="false" ht="18" hidden="false" customHeight="true" outlineLevel="0" collapsed="false">
      <c r="A172" s="3" t="str">
        <f aca="false">HYPERLINK("https://www.fabsurplus.com/sdi_catalog/salesItemDetails.do?id=79892")</f>
        <v>https://www.fabsurplus.com/sdi_catalog/salesItemDetails.do?id=79892</v>
      </c>
      <c r="B172" s="3" t="s">
        <v>800</v>
      </c>
      <c r="C172" s="3" t="s">
        <v>801</v>
      </c>
      <c r="D172" s="3" t="s">
        <v>802</v>
      </c>
      <c r="E172" s="3"/>
      <c r="F172" s="3" t="s">
        <v>803</v>
      </c>
      <c r="G172" s="3" t="s">
        <v>20</v>
      </c>
      <c r="H172" s="3" t="s">
        <v>310</v>
      </c>
      <c r="I172" s="3" t="s">
        <v>22</v>
      </c>
      <c r="J172" s="3"/>
      <c r="K172" s="3"/>
      <c r="L172" s="3"/>
      <c r="M172" s="5" t="s">
        <v>804</v>
      </c>
      <c r="N172" s="3" t="s">
        <v>34</v>
      </c>
    </row>
    <row r="173" customFormat="false" ht="18" hidden="false" customHeight="true" outlineLevel="0" collapsed="false">
      <c r="A173" s="3" t="str">
        <f aca="false">HYPERLINK("https://www.fabsurplus.com/sdi_catalog/salesItemDetails.do?id=103208")</f>
        <v>https://www.fabsurplus.com/sdi_catalog/salesItemDetails.do?id=103208</v>
      </c>
      <c r="B173" s="3" t="s">
        <v>805</v>
      </c>
      <c r="C173" s="3" t="s">
        <v>806</v>
      </c>
      <c r="D173" s="3" t="s">
        <v>807</v>
      </c>
      <c r="E173" s="3" t="s">
        <v>808</v>
      </c>
      <c r="F173" s="3" t="s">
        <v>809</v>
      </c>
      <c r="G173" s="3" t="s">
        <v>20</v>
      </c>
      <c r="H173" s="3" t="s">
        <v>40</v>
      </c>
      <c r="I173" s="3" t="s">
        <v>49</v>
      </c>
      <c r="J173" s="3"/>
      <c r="K173" s="4" t="n">
        <v>40847.9583333333</v>
      </c>
      <c r="L173" s="3"/>
      <c r="M173" s="5" t="s">
        <v>810</v>
      </c>
      <c r="N173" s="3" t="s">
        <v>34</v>
      </c>
    </row>
    <row r="174" customFormat="false" ht="18" hidden="false" customHeight="true" outlineLevel="0" collapsed="false">
      <c r="A174" s="9" t="str">
        <f aca="false">HYPERLINK("https://www.fabsurplus.com/sdi_catalog/salesItemDetails.do?id=100939")</f>
        <v>https://www.fabsurplus.com/sdi_catalog/salesItemDetails.do?id=100939</v>
      </c>
      <c r="B174" s="9" t="s">
        <v>811</v>
      </c>
      <c r="C174" s="9" t="s">
        <v>812</v>
      </c>
      <c r="D174" s="9" t="s">
        <v>106</v>
      </c>
      <c r="E174" s="9"/>
      <c r="F174" s="9" t="s">
        <v>813</v>
      </c>
      <c r="G174" s="9" t="s">
        <v>197</v>
      </c>
      <c r="H174" s="9"/>
      <c r="I174" s="9" t="s">
        <v>49</v>
      </c>
      <c r="J174" s="9"/>
      <c r="K174" s="9"/>
      <c r="L174" s="9"/>
      <c r="M174" s="11" t="s">
        <v>814</v>
      </c>
      <c r="N174" s="9" t="s">
        <v>773</v>
      </c>
    </row>
    <row r="175" customFormat="false" ht="18" hidden="false" customHeight="true" outlineLevel="0" collapsed="false">
      <c r="A175" s="9" t="str">
        <f aca="false">HYPERLINK("https://www.fabsurplus.com/sdi_catalog/salesItemDetails.do?id=106913")</f>
        <v>https://www.fabsurplus.com/sdi_catalog/salesItemDetails.do?id=106913</v>
      </c>
      <c r="B175" s="9" t="s">
        <v>815</v>
      </c>
      <c r="C175" s="9" t="s">
        <v>812</v>
      </c>
      <c r="D175" s="9" t="s">
        <v>816</v>
      </c>
      <c r="E175" s="9"/>
      <c r="F175" s="9"/>
      <c r="G175" s="9" t="s">
        <v>20</v>
      </c>
      <c r="H175" s="9" t="s">
        <v>817</v>
      </c>
      <c r="I175" s="9" t="s">
        <v>49</v>
      </c>
      <c r="J175" s="9"/>
      <c r="K175" s="9"/>
      <c r="L175" s="9"/>
      <c r="M175" s="9"/>
      <c r="N175" s="9" t="s">
        <v>104</v>
      </c>
    </row>
    <row r="176" customFormat="false" ht="18" hidden="false" customHeight="true" outlineLevel="0" collapsed="false">
      <c r="A176" s="6" t="str">
        <f aca="false">HYPERLINK("https://www.fabsurplus.com/sdi_catalog/salesItemDetails.do?id=106969")</f>
        <v>https://www.fabsurplus.com/sdi_catalog/salesItemDetails.do?id=106969</v>
      </c>
      <c r="B176" s="6" t="s">
        <v>818</v>
      </c>
      <c r="C176" s="6" t="s">
        <v>819</v>
      </c>
      <c r="D176" s="6" t="s">
        <v>820</v>
      </c>
      <c r="E176" s="6"/>
      <c r="F176" s="6" t="s">
        <v>821</v>
      </c>
      <c r="G176" s="6" t="s">
        <v>20</v>
      </c>
      <c r="H176" s="6" t="s">
        <v>736</v>
      </c>
      <c r="I176" s="6" t="s">
        <v>49</v>
      </c>
      <c r="J176" s="6"/>
      <c r="K176" s="6"/>
      <c r="L176" s="6" t="s">
        <v>236</v>
      </c>
      <c r="M176" s="8" t="s">
        <v>822</v>
      </c>
      <c r="N176" s="6" t="s">
        <v>823</v>
      </c>
    </row>
    <row r="177" customFormat="false" ht="18" hidden="false" customHeight="true" outlineLevel="0" collapsed="false">
      <c r="A177" s="3" t="str">
        <f aca="false">HYPERLINK("https://www.fabsurplus.com/sdi_catalog/salesItemDetails.do?id=106970")</f>
        <v>https://www.fabsurplus.com/sdi_catalog/salesItemDetails.do?id=106970</v>
      </c>
      <c r="B177" s="3" t="s">
        <v>824</v>
      </c>
      <c r="C177" s="3" t="s">
        <v>819</v>
      </c>
      <c r="D177" s="3" t="s">
        <v>825</v>
      </c>
      <c r="E177" s="3"/>
      <c r="F177" s="3" t="s">
        <v>826</v>
      </c>
      <c r="G177" s="3" t="s">
        <v>20</v>
      </c>
      <c r="H177" s="3" t="s">
        <v>736</v>
      </c>
      <c r="I177" s="3" t="s">
        <v>49</v>
      </c>
      <c r="J177" s="3"/>
      <c r="K177" s="3"/>
      <c r="L177" s="3"/>
      <c r="M177" s="3" t="s">
        <v>827</v>
      </c>
      <c r="N177" s="3" t="s">
        <v>823</v>
      </c>
    </row>
    <row r="178" customFormat="false" ht="18" hidden="false" customHeight="true" outlineLevel="0" collapsed="false">
      <c r="A178" s="6" t="str">
        <f aca="false">HYPERLINK("https://www.fabsurplus.com/sdi_catalog/salesItemDetails.do?id=77665")</f>
        <v>https://www.fabsurplus.com/sdi_catalog/salesItemDetails.do?id=77665</v>
      </c>
      <c r="B178" s="6" t="s">
        <v>828</v>
      </c>
      <c r="C178" s="6" t="s">
        <v>829</v>
      </c>
      <c r="D178" s="6" t="s">
        <v>830</v>
      </c>
      <c r="E178" s="6" t="s">
        <v>831</v>
      </c>
      <c r="F178" s="6" t="s">
        <v>832</v>
      </c>
      <c r="G178" s="6" t="s">
        <v>20</v>
      </c>
      <c r="H178" s="6" t="s">
        <v>833</v>
      </c>
      <c r="I178" s="6" t="s">
        <v>49</v>
      </c>
      <c r="J178" s="7" t="n">
        <v>40724</v>
      </c>
      <c r="K178" s="7" t="n">
        <v>37134.9166666667</v>
      </c>
      <c r="L178" s="6"/>
      <c r="M178" s="8" t="s">
        <v>834</v>
      </c>
      <c r="N178" s="6" t="s">
        <v>694</v>
      </c>
    </row>
    <row r="179" customFormat="false" ht="18" hidden="false" customHeight="true" outlineLevel="0" collapsed="false">
      <c r="A179" s="9" t="str">
        <f aca="false">HYPERLINK("https://www.fabsurplus.com/sdi_catalog/salesItemDetails.do?id=100709")</f>
        <v>https://www.fabsurplus.com/sdi_catalog/salesItemDetails.do?id=100709</v>
      </c>
      <c r="B179" s="9" t="s">
        <v>835</v>
      </c>
      <c r="C179" s="9" t="s">
        <v>836</v>
      </c>
      <c r="D179" s="9" t="s">
        <v>837</v>
      </c>
      <c r="E179" s="9"/>
      <c r="F179" s="9" t="s">
        <v>838</v>
      </c>
      <c r="G179" s="9" t="s">
        <v>839</v>
      </c>
      <c r="H179" s="9"/>
      <c r="I179" s="9"/>
      <c r="J179" s="9"/>
      <c r="K179" s="10" t="n">
        <v>39203</v>
      </c>
      <c r="L179" s="9"/>
      <c r="M179" s="9" t="s">
        <v>651</v>
      </c>
      <c r="N179" s="9"/>
    </row>
    <row r="180" customFormat="false" ht="18" hidden="false" customHeight="true" outlineLevel="0" collapsed="false">
      <c r="A180" s="12" t="str">
        <f aca="false">HYPERLINK("https://www.fabsurplus.com/sdi_catalog/salesItemDetails.do?id=108960")</f>
        <v>https://www.fabsurplus.com/sdi_catalog/salesItemDetails.do?id=108960</v>
      </c>
      <c r="B180" s="12" t="s">
        <v>840</v>
      </c>
      <c r="C180" s="12" t="s">
        <v>841</v>
      </c>
      <c r="D180" s="12" t="s">
        <v>842</v>
      </c>
      <c r="E180" s="12"/>
      <c r="F180" s="12" t="s">
        <v>843</v>
      </c>
      <c r="G180" s="12" t="s">
        <v>844</v>
      </c>
      <c r="H180" s="12"/>
      <c r="I180" s="12"/>
      <c r="J180" s="12"/>
      <c r="K180" s="12"/>
      <c r="L180" s="12"/>
      <c r="M180" s="14" t="s">
        <v>845</v>
      </c>
      <c r="N180" s="12" t="s">
        <v>773</v>
      </c>
    </row>
    <row r="181" customFormat="false" ht="18" hidden="false" customHeight="true" outlineLevel="0" collapsed="false">
      <c r="A181" s="3" t="str">
        <f aca="false">HYPERLINK("https://www.fabsurplus.com/sdi_catalog/salesItemDetails.do?id=84082")</f>
        <v>https://www.fabsurplus.com/sdi_catalog/salesItemDetails.do?id=84082</v>
      </c>
      <c r="B181" s="3" t="s">
        <v>846</v>
      </c>
      <c r="C181" s="3" t="s">
        <v>847</v>
      </c>
      <c r="D181" s="3" t="s">
        <v>848</v>
      </c>
      <c r="E181" s="3" t="s">
        <v>849</v>
      </c>
      <c r="F181" s="3" t="s">
        <v>850</v>
      </c>
      <c r="G181" s="3" t="s">
        <v>20</v>
      </c>
      <c r="H181" s="3" t="s">
        <v>680</v>
      </c>
      <c r="I181" s="3" t="s">
        <v>442</v>
      </c>
      <c r="J181" s="3"/>
      <c r="K181" s="4" t="n">
        <v>36281</v>
      </c>
      <c r="L181" s="3" t="s">
        <v>851</v>
      </c>
      <c r="M181" s="5" t="s">
        <v>852</v>
      </c>
      <c r="N181" s="3" t="s">
        <v>547</v>
      </c>
    </row>
    <row r="182" customFormat="false" ht="18" hidden="false" customHeight="true" outlineLevel="0" collapsed="false">
      <c r="A182" s="6" t="str">
        <f aca="false">HYPERLINK("https://www.fabsurplus.com/sdi_catalog/salesItemDetails.do?id=95409")</f>
        <v>https://www.fabsurplus.com/sdi_catalog/salesItemDetails.do?id=95409</v>
      </c>
      <c r="B182" s="6" t="s">
        <v>853</v>
      </c>
      <c r="C182" s="6" t="s">
        <v>847</v>
      </c>
      <c r="D182" s="6" t="s">
        <v>848</v>
      </c>
      <c r="E182" s="6" t="s">
        <v>849</v>
      </c>
      <c r="F182" s="6" t="s">
        <v>850</v>
      </c>
      <c r="G182" s="6" t="s">
        <v>20</v>
      </c>
      <c r="H182" s="6" t="s">
        <v>680</v>
      </c>
      <c r="I182" s="6" t="s">
        <v>442</v>
      </c>
      <c r="J182" s="6"/>
      <c r="K182" s="7" t="n">
        <v>36281</v>
      </c>
      <c r="L182" s="6" t="s">
        <v>851</v>
      </c>
      <c r="M182" s="8" t="s">
        <v>852</v>
      </c>
      <c r="N182" s="6" t="s">
        <v>547</v>
      </c>
    </row>
    <row r="184" customFormat="false" ht="18" hidden="false" customHeight="true" outlineLevel="0" collapsed="false">
      <c r="A184" s="0" t="s">
        <v>854</v>
      </c>
    </row>
    <row r="185" customFormat="false" ht="18" hidden="false" customHeight="true" outlineLevel="0" collapsed="false">
      <c r="A185" s="2" t="s">
        <v>1</v>
      </c>
      <c r="B185" s="2" t="s">
        <v>855</v>
      </c>
      <c r="C185" s="2" t="s">
        <v>3</v>
      </c>
      <c r="D185" s="2" t="s">
        <v>4</v>
      </c>
      <c r="E185" s="2" t="s">
        <v>5</v>
      </c>
      <c r="F185" s="2" t="s">
        <v>6</v>
      </c>
      <c r="G185" s="2" t="s">
        <v>7</v>
      </c>
      <c r="H185" s="2" t="s">
        <v>8</v>
      </c>
      <c r="I185" s="2" t="s">
        <v>9</v>
      </c>
      <c r="J185" s="2" t="s">
        <v>10</v>
      </c>
      <c r="K185" s="2" t="s">
        <v>11</v>
      </c>
      <c r="L185" s="2" t="s">
        <v>12</v>
      </c>
      <c r="M185" s="2" t="s">
        <v>13</v>
      </c>
      <c r="N185" s="2" t="s">
        <v>14</v>
      </c>
    </row>
    <row r="186" customFormat="false" ht="18" hidden="false" customHeight="true" outlineLevel="0" collapsed="false">
      <c r="A186" s="3" t="str">
        <f aca="false">HYPERLINK("https://www.fabsurplus.com/sdi_catalog/salesItemDetails.do?id=54859")</f>
        <v>https://www.fabsurplus.com/sdi_catalog/salesItemDetails.do?id=54859</v>
      </c>
      <c r="B186" s="3" t="s">
        <v>856</v>
      </c>
      <c r="C186" s="3" t="s">
        <v>857</v>
      </c>
      <c r="D186" s="3" t="s">
        <v>858</v>
      </c>
      <c r="E186" s="3" t="s">
        <v>859</v>
      </c>
      <c r="F186" s="3" t="s">
        <v>860</v>
      </c>
      <c r="G186" s="3" t="s">
        <v>20</v>
      </c>
      <c r="H186" s="3" t="s">
        <v>861</v>
      </c>
      <c r="I186" s="3" t="s">
        <v>22</v>
      </c>
      <c r="J186" s="4" t="n">
        <v>40878</v>
      </c>
      <c r="K186" s="4" t="n">
        <v>38657</v>
      </c>
      <c r="L186" s="3" t="s">
        <v>862</v>
      </c>
      <c r="M186" s="5" t="s">
        <v>863</v>
      </c>
      <c r="N186" s="3" t="s">
        <v>864</v>
      </c>
    </row>
    <row r="187" customFormat="false" ht="18" hidden="false" customHeight="true" outlineLevel="0" collapsed="false">
      <c r="A187" s="6" t="str">
        <f aca="false">HYPERLINK("https://www.fabsurplus.com/sdi_catalog/salesItemDetails.do?id=98785")</f>
        <v>https://www.fabsurplus.com/sdi_catalog/salesItemDetails.do?id=98785</v>
      </c>
      <c r="B187" s="6" t="s">
        <v>865</v>
      </c>
      <c r="C187" s="6" t="s">
        <v>866</v>
      </c>
      <c r="D187" s="6" t="s">
        <v>858</v>
      </c>
      <c r="E187" s="6"/>
      <c r="F187" s="6" t="s">
        <v>867</v>
      </c>
      <c r="G187" s="6" t="s">
        <v>20</v>
      </c>
      <c r="H187" s="6" t="s">
        <v>868</v>
      </c>
      <c r="I187" s="6" t="s">
        <v>49</v>
      </c>
      <c r="J187" s="6"/>
      <c r="K187" s="7" t="n">
        <v>39569</v>
      </c>
      <c r="L187" s="6" t="s">
        <v>869</v>
      </c>
      <c r="M187" s="8" t="s">
        <v>870</v>
      </c>
      <c r="N187" s="6" t="s">
        <v>34</v>
      </c>
    </row>
    <row r="188" customFormat="false" ht="18" hidden="false" customHeight="true" outlineLevel="0" collapsed="false">
      <c r="A188" s="6" t="str">
        <f aca="false">HYPERLINK("https://www.fabsurplus.com/sdi_catalog/salesItemDetails.do?id=77009")</f>
        <v>https://www.fabsurplus.com/sdi_catalog/salesItemDetails.do?id=77009</v>
      </c>
      <c r="B188" s="6" t="s">
        <v>871</v>
      </c>
      <c r="C188" s="6" t="s">
        <v>858</v>
      </c>
      <c r="D188" s="6" t="s">
        <v>872</v>
      </c>
      <c r="E188" s="6" t="s">
        <v>873</v>
      </c>
      <c r="F188" s="6" t="s">
        <v>874</v>
      </c>
      <c r="G188" s="6" t="s">
        <v>20</v>
      </c>
      <c r="H188" s="6" t="s">
        <v>861</v>
      </c>
      <c r="I188" s="6" t="s">
        <v>22</v>
      </c>
      <c r="J188" s="7" t="n">
        <v>40877</v>
      </c>
      <c r="K188" s="7" t="n">
        <v>37042.9166666667</v>
      </c>
      <c r="L188" s="6"/>
      <c r="M188" s="8" t="s">
        <v>875</v>
      </c>
      <c r="N188" s="6" t="s">
        <v>876</v>
      </c>
    </row>
    <row r="189" customFormat="false" ht="18" hidden="false" customHeight="true" outlineLevel="0" collapsed="false">
      <c r="A189" s="3" t="str">
        <f aca="false">HYPERLINK("https://www.fabsurplus.com/sdi_catalog/salesItemDetails.do?id=77010")</f>
        <v>https://www.fabsurplus.com/sdi_catalog/salesItemDetails.do?id=77010</v>
      </c>
      <c r="B189" s="3" t="s">
        <v>877</v>
      </c>
      <c r="C189" s="3" t="s">
        <v>858</v>
      </c>
      <c r="D189" s="3" t="s">
        <v>878</v>
      </c>
      <c r="E189" s="3" t="s">
        <v>873</v>
      </c>
      <c r="F189" s="3" t="s">
        <v>874</v>
      </c>
      <c r="G189" s="3" t="s">
        <v>20</v>
      </c>
      <c r="H189" s="3" t="s">
        <v>861</v>
      </c>
      <c r="I189" s="3" t="s">
        <v>22</v>
      </c>
      <c r="J189" s="4" t="n">
        <v>40908</v>
      </c>
      <c r="K189" s="4" t="n">
        <v>37195.9583333333</v>
      </c>
      <c r="L189" s="3"/>
      <c r="M189" s="5" t="s">
        <v>879</v>
      </c>
      <c r="N189" s="3" t="s">
        <v>876</v>
      </c>
    </row>
    <row r="190" customFormat="false" ht="18" hidden="false" customHeight="true" outlineLevel="0" collapsed="false">
      <c r="A190" s="6" t="str">
        <f aca="false">HYPERLINK("https://www.fabsurplus.com/sdi_catalog/salesItemDetails.do?id=77013")</f>
        <v>https://www.fabsurplus.com/sdi_catalog/salesItemDetails.do?id=77013</v>
      </c>
      <c r="B190" s="6" t="s">
        <v>880</v>
      </c>
      <c r="C190" s="6" t="s">
        <v>858</v>
      </c>
      <c r="D190" s="6" t="s">
        <v>881</v>
      </c>
      <c r="E190" s="6" t="s">
        <v>882</v>
      </c>
      <c r="F190" s="6" t="s">
        <v>883</v>
      </c>
      <c r="G190" s="6" t="s">
        <v>20</v>
      </c>
      <c r="H190" s="6" t="s">
        <v>861</v>
      </c>
      <c r="I190" s="6" t="s">
        <v>22</v>
      </c>
      <c r="J190" s="7" t="n">
        <v>40908</v>
      </c>
      <c r="K190" s="7" t="n">
        <v>39233.9166666667</v>
      </c>
      <c r="L190" s="6"/>
      <c r="M190" s="8" t="s">
        <v>884</v>
      </c>
      <c r="N190" s="6" t="s">
        <v>876</v>
      </c>
    </row>
    <row r="191" customFormat="false" ht="18" hidden="false" customHeight="true" outlineLevel="0" collapsed="false">
      <c r="A191" s="3" t="str">
        <f aca="false">HYPERLINK("https://www.fabsurplus.com/sdi_catalog/salesItemDetails.do?id=77017")</f>
        <v>https://www.fabsurplus.com/sdi_catalog/salesItemDetails.do?id=77017</v>
      </c>
      <c r="B191" s="3" t="s">
        <v>885</v>
      </c>
      <c r="C191" s="3" t="s">
        <v>858</v>
      </c>
      <c r="D191" s="3" t="s">
        <v>886</v>
      </c>
      <c r="E191" s="3" t="s">
        <v>887</v>
      </c>
      <c r="F191" s="3" t="s">
        <v>888</v>
      </c>
      <c r="G191" s="3" t="s">
        <v>20</v>
      </c>
      <c r="H191" s="3" t="s">
        <v>861</v>
      </c>
      <c r="I191" s="3" t="s">
        <v>22</v>
      </c>
      <c r="J191" s="4" t="n">
        <v>40908</v>
      </c>
      <c r="K191" s="4" t="n">
        <v>38868.9166666667</v>
      </c>
      <c r="L191" s="3"/>
      <c r="M191" s="5" t="s">
        <v>889</v>
      </c>
      <c r="N191" s="3" t="s">
        <v>876</v>
      </c>
    </row>
    <row r="192" customFormat="false" ht="18" hidden="false" customHeight="true" outlineLevel="0" collapsed="false">
      <c r="A192" s="6" t="str">
        <f aca="false">HYPERLINK("https://www.fabsurplus.com/sdi_catalog/salesItemDetails.do?id=77021")</f>
        <v>https://www.fabsurplus.com/sdi_catalog/salesItemDetails.do?id=77021</v>
      </c>
      <c r="B192" s="6" t="s">
        <v>890</v>
      </c>
      <c r="C192" s="6" t="s">
        <v>858</v>
      </c>
      <c r="D192" s="6" t="s">
        <v>891</v>
      </c>
      <c r="E192" s="6" t="s">
        <v>873</v>
      </c>
      <c r="F192" s="6" t="s">
        <v>891</v>
      </c>
      <c r="G192" s="6" t="s">
        <v>20</v>
      </c>
      <c r="H192" s="6" t="s">
        <v>861</v>
      </c>
      <c r="I192" s="6" t="s">
        <v>22</v>
      </c>
      <c r="J192" s="7" t="n">
        <v>40939</v>
      </c>
      <c r="K192" s="7" t="n">
        <v>37195.9583333333</v>
      </c>
      <c r="L192" s="6"/>
      <c r="M192" s="8" t="s">
        <v>892</v>
      </c>
      <c r="N192" s="6" t="s">
        <v>876</v>
      </c>
    </row>
    <row r="193" customFormat="false" ht="18" hidden="false" customHeight="true" outlineLevel="0" collapsed="false">
      <c r="A193" s="3" t="str">
        <f aca="false">HYPERLINK("https://www.fabsurplus.com/sdi_catalog/salesItemDetails.do?id=77022")</f>
        <v>https://www.fabsurplus.com/sdi_catalog/salesItemDetails.do?id=77022</v>
      </c>
      <c r="B193" s="3" t="s">
        <v>893</v>
      </c>
      <c r="C193" s="3" t="s">
        <v>858</v>
      </c>
      <c r="D193" s="3" t="s">
        <v>894</v>
      </c>
      <c r="E193" s="3" t="s">
        <v>873</v>
      </c>
      <c r="F193" s="3" t="s">
        <v>891</v>
      </c>
      <c r="G193" s="3" t="s">
        <v>20</v>
      </c>
      <c r="H193" s="3" t="s">
        <v>861</v>
      </c>
      <c r="I193" s="3" t="s">
        <v>22</v>
      </c>
      <c r="J193" s="4" t="n">
        <v>40939</v>
      </c>
      <c r="K193" s="4" t="n">
        <v>37195.9583333333</v>
      </c>
      <c r="L193" s="3"/>
      <c r="M193" s="5" t="s">
        <v>895</v>
      </c>
      <c r="N193" s="3" t="s">
        <v>876</v>
      </c>
    </row>
    <row r="194" customFormat="false" ht="18" hidden="false" customHeight="true" outlineLevel="0" collapsed="false">
      <c r="A194" s="6" t="str">
        <f aca="false">HYPERLINK("https://www.fabsurplus.com/sdi_catalog/salesItemDetails.do?id=98708")</f>
        <v>https://www.fabsurplus.com/sdi_catalog/salesItemDetails.do?id=98708</v>
      </c>
      <c r="B194" s="6" t="s">
        <v>896</v>
      </c>
      <c r="C194" s="6" t="s">
        <v>858</v>
      </c>
      <c r="D194" s="6" t="s">
        <v>897</v>
      </c>
      <c r="E194" s="6" t="s">
        <v>898</v>
      </c>
      <c r="F194" s="6" t="s">
        <v>899</v>
      </c>
      <c r="G194" s="6" t="s">
        <v>20</v>
      </c>
      <c r="H194" s="6" t="s">
        <v>868</v>
      </c>
      <c r="I194" s="6" t="s">
        <v>49</v>
      </c>
      <c r="J194" s="6"/>
      <c r="K194" s="7" t="n">
        <v>39599.9166666667</v>
      </c>
      <c r="L194" s="6"/>
      <c r="M194" s="6" t="s">
        <v>900</v>
      </c>
      <c r="N194" s="6" t="s">
        <v>34</v>
      </c>
    </row>
    <row r="195" customFormat="false" ht="18" hidden="false" customHeight="true" outlineLevel="0" collapsed="false">
      <c r="A195" s="3" t="str">
        <f aca="false">HYPERLINK("https://www.fabsurplus.com/sdi_catalog/salesItemDetails.do?id=98709")</f>
        <v>https://www.fabsurplus.com/sdi_catalog/salesItemDetails.do?id=98709</v>
      </c>
      <c r="B195" s="3" t="s">
        <v>901</v>
      </c>
      <c r="C195" s="3" t="s">
        <v>858</v>
      </c>
      <c r="D195" s="3" t="s">
        <v>902</v>
      </c>
      <c r="E195" s="3" t="s">
        <v>898</v>
      </c>
      <c r="F195" s="3" t="s">
        <v>899</v>
      </c>
      <c r="G195" s="3" t="s">
        <v>20</v>
      </c>
      <c r="H195" s="3" t="s">
        <v>868</v>
      </c>
      <c r="I195" s="3"/>
      <c r="J195" s="3"/>
      <c r="K195" s="4" t="n">
        <v>39599.9166666667</v>
      </c>
      <c r="L195" s="3"/>
      <c r="M195" s="3" t="s">
        <v>900</v>
      </c>
      <c r="N195" s="3" t="s">
        <v>34</v>
      </c>
    </row>
    <row r="196" customFormat="false" ht="18" hidden="false" customHeight="true" outlineLevel="0" collapsed="false">
      <c r="A196" s="6" t="str">
        <f aca="false">HYPERLINK("https://www.fabsurplus.com/sdi_catalog/salesItemDetails.do?id=98710")</f>
        <v>https://www.fabsurplus.com/sdi_catalog/salesItemDetails.do?id=98710</v>
      </c>
      <c r="B196" s="6" t="s">
        <v>903</v>
      </c>
      <c r="C196" s="6" t="s">
        <v>858</v>
      </c>
      <c r="D196" s="6" t="s">
        <v>904</v>
      </c>
      <c r="E196" s="6" t="s">
        <v>898</v>
      </c>
      <c r="F196" s="6" t="s">
        <v>905</v>
      </c>
      <c r="G196" s="6" t="s">
        <v>20</v>
      </c>
      <c r="H196" s="6" t="s">
        <v>868</v>
      </c>
      <c r="I196" s="6" t="s">
        <v>49</v>
      </c>
      <c r="J196" s="6"/>
      <c r="K196" s="7" t="n">
        <v>39599.9166666667</v>
      </c>
      <c r="L196" s="6"/>
      <c r="M196" s="6" t="s">
        <v>906</v>
      </c>
      <c r="N196" s="6" t="s">
        <v>34</v>
      </c>
    </row>
    <row r="197" customFormat="false" ht="18" hidden="false" customHeight="true" outlineLevel="0" collapsed="false">
      <c r="A197" s="3" t="str">
        <f aca="false">HYPERLINK("https://www.fabsurplus.com/sdi_catalog/salesItemDetails.do?id=98711")</f>
        <v>https://www.fabsurplus.com/sdi_catalog/salesItemDetails.do?id=98711</v>
      </c>
      <c r="B197" s="3" t="s">
        <v>907</v>
      </c>
      <c r="C197" s="3" t="s">
        <v>858</v>
      </c>
      <c r="D197" s="3" t="s">
        <v>908</v>
      </c>
      <c r="E197" s="3" t="s">
        <v>898</v>
      </c>
      <c r="F197" s="3" t="s">
        <v>909</v>
      </c>
      <c r="G197" s="3" t="s">
        <v>20</v>
      </c>
      <c r="H197" s="3" t="s">
        <v>868</v>
      </c>
      <c r="I197" s="3" t="s">
        <v>49</v>
      </c>
      <c r="J197" s="3"/>
      <c r="K197" s="4" t="n">
        <v>39599.9166666667</v>
      </c>
      <c r="L197" s="3"/>
      <c r="M197" s="3" t="s">
        <v>910</v>
      </c>
      <c r="N197" s="3" t="s">
        <v>34</v>
      </c>
    </row>
    <row r="198" customFormat="false" ht="18" hidden="false" customHeight="true" outlineLevel="0" collapsed="false">
      <c r="A198" s="6" t="str">
        <f aca="false">HYPERLINK("https://www.fabsurplus.com/sdi_catalog/salesItemDetails.do?id=98712")</f>
        <v>https://www.fabsurplus.com/sdi_catalog/salesItemDetails.do?id=98712</v>
      </c>
      <c r="B198" s="6" t="s">
        <v>911</v>
      </c>
      <c r="C198" s="6" t="s">
        <v>858</v>
      </c>
      <c r="D198" s="6" t="s">
        <v>912</v>
      </c>
      <c r="E198" s="6" t="s">
        <v>898</v>
      </c>
      <c r="F198" s="6" t="s">
        <v>913</v>
      </c>
      <c r="G198" s="6" t="s">
        <v>20</v>
      </c>
      <c r="H198" s="6" t="s">
        <v>868</v>
      </c>
      <c r="I198" s="6" t="s">
        <v>49</v>
      </c>
      <c r="J198" s="6"/>
      <c r="K198" s="7" t="n">
        <v>39599.9166666667</v>
      </c>
      <c r="L198" s="6"/>
      <c r="M198" s="8" t="s">
        <v>914</v>
      </c>
      <c r="N198" s="6" t="s">
        <v>34</v>
      </c>
    </row>
    <row r="199" customFormat="false" ht="18" hidden="false" customHeight="true" outlineLevel="0" collapsed="false">
      <c r="A199" s="3" t="str">
        <f aca="false">HYPERLINK("https://www.fabsurplus.com/sdi_catalog/salesItemDetails.do?id=98715")</f>
        <v>https://www.fabsurplus.com/sdi_catalog/salesItemDetails.do?id=98715</v>
      </c>
      <c r="B199" s="3" t="s">
        <v>915</v>
      </c>
      <c r="C199" s="3" t="s">
        <v>916</v>
      </c>
      <c r="D199" s="3" t="s">
        <v>917</v>
      </c>
      <c r="E199" s="3" t="s">
        <v>918</v>
      </c>
      <c r="F199" s="3" t="s">
        <v>919</v>
      </c>
      <c r="G199" s="3" t="s">
        <v>20</v>
      </c>
      <c r="H199" s="3" t="s">
        <v>868</v>
      </c>
      <c r="I199" s="3" t="s">
        <v>22</v>
      </c>
      <c r="J199" s="3"/>
      <c r="K199" s="4" t="n">
        <v>39599.9166666667</v>
      </c>
      <c r="L199" s="3"/>
      <c r="M199" s="5" t="s">
        <v>920</v>
      </c>
      <c r="N199" s="3" t="s">
        <v>34</v>
      </c>
    </row>
    <row r="200" customFormat="false" ht="18" hidden="false" customHeight="true" outlineLevel="0" collapsed="false">
      <c r="A200" s="6" t="str">
        <f aca="false">HYPERLINK("https://www.fabsurplus.com/sdi_catalog/salesItemDetails.do?id=98716")</f>
        <v>https://www.fabsurplus.com/sdi_catalog/salesItemDetails.do?id=98716</v>
      </c>
      <c r="B200" s="6" t="s">
        <v>921</v>
      </c>
      <c r="C200" s="6" t="s">
        <v>916</v>
      </c>
      <c r="D200" s="6" t="s">
        <v>922</v>
      </c>
      <c r="E200" s="6" t="s">
        <v>898</v>
      </c>
      <c r="F200" s="6" t="s">
        <v>919</v>
      </c>
      <c r="G200" s="6" t="s">
        <v>20</v>
      </c>
      <c r="H200" s="6" t="s">
        <v>868</v>
      </c>
      <c r="I200" s="6" t="s">
        <v>49</v>
      </c>
      <c r="J200" s="6"/>
      <c r="K200" s="7" t="n">
        <v>39599.9166666667</v>
      </c>
      <c r="L200" s="6"/>
      <c r="M200" s="6" t="s">
        <v>923</v>
      </c>
      <c r="N200" s="6" t="s">
        <v>34</v>
      </c>
    </row>
    <row r="201" customFormat="false" ht="18" hidden="false" customHeight="true" outlineLevel="0" collapsed="false">
      <c r="A201" s="3" t="str">
        <f aca="false">HYPERLINK("https://www.fabsurplus.com/sdi_catalog/salesItemDetails.do?id=98717")</f>
        <v>https://www.fabsurplus.com/sdi_catalog/salesItemDetails.do?id=98717</v>
      </c>
      <c r="B201" s="3" t="s">
        <v>924</v>
      </c>
      <c r="C201" s="3" t="s">
        <v>916</v>
      </c>
      <c r="D201" s="3" t="s">
        <v>925</v>
      </c>
      <c r="E201" s="3" t="s">
        <v>898</v>
      </c>
      <c r="F201" s="3" t="s">
        <v>919</v>
      </c>
      <c r="G201" s="3" t="s">
        <v>20</v>
      </c>
      <c r="H201" s="3" t="s">
        <v>868</v>
      </c>
      <c r="I201" s="3" t="s">
        <v>49</v>
      </c>
      <c r="J201" s="3"/>
      <c r="K201" s="4" t="n">
        <v>39599.9166666667</v>
      </c>
      <c r="L201" s="3" t="s">
        <v>926</v>
      </c>
      <c r="M201" s="5" t="s">
        <v>927</v>
      </c>
      <c r="N201" s="3" t="s">
        <v>34</v>
      </c>
    </row>
    <row r="202" customFormat="false" ht="18" hidden="false" customHeight="true" outlineLevel="0" collapsed="false">
      <c r="A202" s="6" t="str">
        <f aca="false">HYPERLINK("https://www.fabsurplus.com/sdi_catalog/salesItemDetails.do?id=100888")</f>
        <v>https://www.fabsurplus.com/sdi_catalog/salesItemDetails.do?id=100888</v>
      </c>
      <c r="B202" s="6" t="s">
        <v>928</v>
      </c>
      <c r="C202" s="6" t="s">
        <v>858</v>
      </c>
      <c r="D202" s="6" t="s">
        <v>929</v>
      </c>
      <c r="E202" s="6" t="s">
        <v>898</v>
      </c>
      <c r="F202" s="6" t="s">
        <v>899</v>
      </c>
      <c r="G202" s="6" t="s">
        <v>20</v>
      </c>
      <c r="H202" s="6" t="s">
        <v>868</v>
      </c>
      <c r="I202" s="6" t="s">
        <v>49</v>
      </c>
      <c r="J202" s="6"/>
      <c r="K202" s="7" t="n">
        <v>39599.9166666667</v>
      </c>
      <c r="L202" s="6"/>
      <c r="M202" s="6" t="s">
        <v>900</v>
      </c>
      <c r="N202" s="6" t="s">
        <v>34</v>
      </c>
    </row>
    <row r="203" customFormat="false" ht="18" hidden="false" customHeight="true" outlineLevel="0" collapsed="false">
      <c r="A203" s="3" t="str">
        <f aca="false">HYPERLINK("https://www.fabsurplus.com/sdi_catalog/salesItemDetails.do?id=103388")</f>
        <v>https://www.fabsurplus.com/sdi_catalog/salesItemDetails.do?id=103388</v>
      </c>
      <c r="B203" s="3" t="s">
        <v>930</v>
      </c>
      <c r="C203" s="3" t="s">
        <v>916</v>
      </c>
      <c r="D203" s="3" t="s">
        <v>931</v>
      </c>
      <c r="E203" s="3" t="s">
        <v>898</v>
      </c>
      <c r="F203" s="3" t="s">
        <v>932</v>
      </c>
      <c r="G203" s="3" t="s">
        <v>20</v>
      </c>
      <c r="H203" s="3" t="s">
        <v>868</v>
      </c>
      <c r="I203" s="3" t="s">
        <v>49</v>
      </c>
      <c r="J203" s="3"/>
      <c r="K203" s="4" t="n">
        <v>39599.9166666667</v>
      </c>
      <c r="L203" s="3"/>
      <c r="M203" s="5" t="s">
        <v>933</v>
      </c>
      <c r="N203" s="3" t="s">
        <v>34</v>
      </c>
    </row>
    <row r="204" customFormat="false" ht="18" hidden="false" customHeight="true" outlineLevel="0" collapsed="false">
      <c r="A204" s="6" t="str">
        <f aca="false">HYPERLINK("https://www.fabsurplus.com/sdi_catalog/salesItemDetails.do?id=98718")</f>
        <v>https://www.fabsurplus.com/sdi_catalog/salesItemDetails.do?id=98718</v>
      </c>
      <c r="B204" s="6" t="s">
        <v>934</v>
      </c>
      <c r="C204" s="6" t="s">
        <v>935</v>
      </c>
      <c r="D204" s="6" t="s">
        <v>936</v>
      </c>
      <c r="E204" s="6" t="s">
        <v>937</v>
      </c>
      <c r="F204" s="6" t="s">
        <v>938</v>
      </c>
      <c r="G204" s="6" t="s">
        <v>20</v>
      </c>
      <c r="H204" s="6" t="s">
        <v>868</v>
      </c>
      <c r="I204" s="6" t="s">
        <v>939</v>
      </c>
      <c r="J204" s="6"/>
      <c r="K204" s="7" t="n">
        <v>39599.9166666667</v>
      </c>
      <c r="L204" s="6"/>
      <c r="M204" s="6" t="s">
        <v>940</v>
      </c>
      <c r="N204" s="6" t="s">
        <v>34</v>
      </c>
    </row>
    <row r="205" customFormat="false" ht="18" hidden="false" customHeight="true" outlineLevel="0" collapsed="false">
      <c r="A205" s="3" t="str">
        <f aca="false">HYPERLINK("https://www.fabsurplus.com/sdi_catalog/salesItemDetails.do?id=56140")</f>
        <v>https://www.fabsurplus.com/sdi_catalog/salesItemDetails.do?id=56140</v>
      </c>
      <c r="B205" s="3" t="s">
        <v>941</v>
      </c>
      <c r="C205" s="3" t="s">
        <v>942</v>
      </c>
      <c r="D205" s="3" t="s">
        <v>943</v>
      </c>
      <c r="E205" s="3" t="s">
        <v>944</v>
      </c>
      <c r="F205" s="3" t="s">
        <v>945</v>
      </c>
      <c r="G205" s="3" t="s">
        <v>20</v>
      </c>
      <c r="H205" s="3" t="s">
        <v>946</v>
      </c>
      <c r="I205" s="3" t="s">
        <v>22</v>
      </c>
      <c r="J205" s="4" t="n">
        <v>40663</v>
      </c>
      <c r="K205" s="4" t="n">
        <v>37042.9166666667</v>
      </c>
      <c r="L205" s="3"/>
      <c r="M205" s="5" t="s">
        <v>947</v>
      </c>
      <c r="N205" s="3" t="s">
        <v>876</v>
      </c>
    </row>
    <row r="206" customFormat="false" ht="18" hidden="false" customHeight="true" outlineLevel="0" collapsed="false">
      <c r="A206" s="6" t="str">
        <f aca="false">HYPERLINK("https://www.fabsurplus.com/sdi_catalog/salesItemDetails.do?id=56144")</f>
        <v>https://www.fabsurplus.com/sdi_catalog/salesItemDetails.do?id=56144</v>
      </c>
      <c r="B206" s="6" t="s">
        <v>948</v>
      </c>
      <c r="C206" s="6" t="s">
        <v>949</v>
      </c>
      <c r="D206" s="6" t="s">
        <v>950</v>
      </c>
      <c r="E206" s="6" t="s">
        <v>951</v>
      </c>
      <c r="F206" s="6" t="s">
        <v>952</v>
      </c>
      <c r="G206" s="6" t="s">
        <v>20</v>
      </c>
      <c r="H206" s="6" t="s">
        <v>861</v>
      </c>
      <c r="I206" s="6" t="s">
        <v>22</v>
      </c>
      <c r="J206" s="7" t="n">
        <v>40391</v>
      </c>
      <c r="K206" s="7" t="n">
        <v>37742</v>
      </c>
      <c r="L206" s="6" t="s">
        <v>953</v>
      </c>
      <c r="M206" s="8" t="s">
        <v>954</v>
      </c>
      <c r="N206" s="6" t="s">
        <v>876</v>
      </c>
    </row>
    <row r="207" customFormat="false" ht="18" hidden="false" customHeight="true" outlineLevel="0" collapsed="false">
      <c r="A207" s="3" t="str">
        <f aca="false">HYPERLINK("https://www.fabsurplus.com/sdi_catalog/salesItemDetails.do?id=98720")</f>
        <v>https://www.fabsurplus.com/sdi_catalog/salesItemDetails.do?id=98720</v>
      </c>
      <c r="B207" s="3" t="s">
        <v>955</v>
      </c>
      <c r="C207" s="3" t="s">
        <v>949</v>
      </c>
      <c r="D207" s="3" t="s">
        <v>956</v>
      </c>
      <c r="E207" s="3" t="s">
        <v>957</v>
      </c>
      <c r="F207" s="3" t="s">
        <v>958</v>
      </c>
      <c r="G207" s="3" t="s">
        <v>20</v>
      </c>
      <c r="H207" s="3" t="s">
        <v>868</v>
      </c>
      <c r="I207" s="3" t="s">
        <v>49</v>
      </c>
      <c r="J207" s="3"/>
      <c r="K207" s="4" t="n">
        <v>39599.9166666667</v>
      </c>
      <c r="L207" s="3"/>
      <c r="M207" s="3" t="s">
        <v>959</v>
      </c>
      <c r="N207" s="3" t="s">
        <v>34</v>
      </c>
    </row>
    <row r="208" customFormat="false" ht="18" hidden="false" customHeight="true" outlineLevel="0" collapsed="false">
      <c r="A208" s="6" t="str">
        <f aca="false">HYPERLINK("https://www.fabsurplus.com/sdi_catalog/salesItemDetails.do?id=98721")</f>
        <v>https://www.fabsurplus.com/sdi_catalog/salesItemDetails.do?id=98721</v>
      </c>
      <c r="B208" s="6" t="s">
        <v>960</v>
      </c>
      <c r="C208" s="6" t="s">
        <v>949</v>
      </c>
      <c r="D208" s="6" t="s">
        <v>961</v>
      </c>
      <c r="E208" s="6" t="s">
        <v>962</v>
      </c>
      <c r="F208" s="6" t="s">
        <v>963</v>
      </c>
      <c r="G208" s="6" t="s">
        <v>20</v>
      </c>
      <c r="H208" s="6" t="s">
        <v>868</v>
      </c>
      <c r="I208" s="6" t="s">
        <v>49</v>
      </c>
      <c r="J208" s="6"/>
      <c r="K208" s="7" t="n">
        <v>39569</v>
      </c>
      <c r="L208" s="6"/>
      <c r="M208" s="8" t="s">
        <v>964</v>
      </c>
      <c r="N208" s="6" t="s">
        <v>34</v>
      </c>
    </row>
    <row r="209" customFormat="false" ht="18" hidden="false" customHeight="true" outlineLevel="0" collapsed="false">
      <c r="A209" s="3" t="str">
        <f aca="false">HYPERLINK("https://www.fabsurplus.com/sdi_catalog/salesItemDetails.do?id=98722")</f>
        <v>https://www.fabsurplus.com/sdi_catalog/salesItemDetails.do?id=98722</v>
      </c>
      <c r="B209" s="3" t="s">
        <v>965</v>
      </c>
      <c r="C209" s="3" t="s">
        <v>949</v>
      </c>
      <c r="D209" s="3" t="s">
        <v>966</v>
      </c>
      <c r="E209" s="3" t="s">
        <v>967</v>
      </c>
      <c r="F209" s="3" t="s">
        <v>968</v>
      </c>
      <c r="G209" s="3" t="s">
        <v>20</v>
      </c>
      <c r="H209" s="3" t="s">
        <v>868</v>
      </c>
      <c r="I209" s="3" t="s">
        <v>49</v>
      </c>
      <c r="J209" s="3"/>
      <c r="K209" s="4" t="n">
        <v>39599.9166666667</v>
      </c>
      <c r="L209" s="3"/>
      <c r="M209" s="5" t="s">
        <v>969</v>
      </c>
      <c r="N209" s="3" t="s">
        <v>34</v>
      </c>
    </row>
    <row r="210" customFormat="false" ht="18" hidden="false" customHeight="true" outlineLevel="0" collapsed="false">
      <c r="A210" s="6" t="str">
        <f aca="false">HYPERLINK("https://www.fabsurplus.com/sdi_catalog/salesItemDetails.do?id=98723")</f>
        <v>https://www.fabsurplus.com/sdi_catalog/salesItemDetails.do?id=98723</v>
      </c>
      <c r="B210" s="6" t="s">
        <v>970</v>
      </c>
      <c r="C210" s="6" t="s">
        <v>949</v>
      </c>
      <c r="D210" s="6" t="s">
        <v>971</v>
      </c>
      <c r="E210" s="6"/>
      <c r="F210" s="6" t="s">
        <v>972</v>
      </c>
      <c r="G210" s="6" t="s">
        <v>20</v>
      </c>
      <c r="H210" s="6" t="s">
        <v>868</v>
      </c>
      <c r="I210" s="6" t="s">
        <v>49</v>
      </c>
      <c r="J210" s="6"/>
      <c r="K210" s="7" t="n">
        <v>39599.9166666667</v>
      </c>
      <c r="L210" s="6"/>
      <c r="M210" s="6" t="s">
        <v>973</v>
      </c>
      <c r="N210" s="6" t="s">
        <v>34</v>
      </c>
    </row>
    <row r="211" customFormat="false" ht="18" hidden="false" customHeight="true" outlineLevel="0" collapsed="false">
      <c r="A211" s="3" t="str">
        <f aca="false">HYPERLINK("https://www.fabsurplus.com/sdi_catalog/salesItemDetails.do?id=98725")</f>
        <v>https://www.fabsurplus.com/sdi_catalog/salesItemDetails.do?id=98725</v>
      </c>
      <c r="B211" s="3" t="s">
        <v>974</v>
      </c>
      <c r="C211" s="3" t="s">
        <v>949</v>
      </c>
      <c r="D211" s="3" t="s">
        <v>975</v>
      </c>
      <c r="E211" s="3"/>
      <c r="F211" s="3" t="s">
        <v>976</v>
      </c>
      <c r="G211" s="3" t="s">
        <v>20</v>
      </c>
      <c r="H211" s="3" t="s">
        <v>868</v>
      </c>
      <c r="I211" s="3" t="s">
        <v>49</v>
      </c>
      <c r="J211" s="3"/>
      <c r="K211" s="4" t="n">
        <v>39599.9166666667</v>
      </c>
      <c r="L211" s="3"/>
      <c r="M211" s="5" t="s">
        <v>977</v>
      </c>
      <c r="N211" s="3" t="s">
        <v>34</v>
      </c>
    </row>
    <row r="212" customFormat="false" ht="18" hidden="false" customHeight="true" outlineLevel="0" collapsed="false">
      <c r="A212" s="3" t="str">
        <f aca="false">HYPERLINK("https://www.fabsurplus.com/sdi_catalog/salesItemDetails.do?id=56141")</f>
        <v>https://www.fabsurplus.com/sdi_catalog/salesItemDetails.do?id=56141</v>
      </c>
      <c r="B212" s="3" t="s">
        <v>978</v>
      </c>
      <c r="C212" s="3" t="s">
        <v>979</v>
      </c>
      <c r="D212" s="3" t="s">
        <v>980</v>
      </c>
      <c r="E212" s="3" t="s">
        <v>981</v>
      </c>
      <c r="F212" s="3" t="s">
        <v>982</v>
      </c>
      <c r="G212" s="3" t="s">
        <v>20</v>
      </c>
      <c r="H212" s="3" t="s">
        <v>946</v>
      </c>
      <c r="I212" s="3" t="s">
        <v>22</v>
      </c>
      <c r="J212" s="4" t="n">
        <v>40968</v>
      </c>
      <c r="K212" s="4" t="n">
        <v>39051.9583333333</v>
      </c>
      <c r="L212" s="3" t="s">
        <v>128</v>
      </c>
      <c r="M212" s="5" t="s">
        <v>983</v>
      </c>
      <c r="N212" s="3" t="s">
        <v>876</v>
      </c>
    </row>
    <row r="213" customFormat="false" ht="18" hidden="false" customHeight="true" outlineLevel="0" collapsed="false">
      <c r="A213" s="6" t="str">
        <f aca="false">HYPERLINK("https://www.fabsurplus.com/sdi_catalog/salesItemDetails.do?id=56310")</f>
        <v>https://www.fabsurplus.com/sdi_catalog/salesItemDetails.do?id=56310</v>
      </c>
      <c r="B213" s="6" t="s">
        <v>984</v>
      </c>
      <c r="C213" s="6" t="s">
        <v>985</v>
      </c>
      <c r="D213" s="6" t="s">
        <v>986</v>
      </c>
      <c r="E213" s="6" t="s">
        <v>987</v>
      </c>
      <c r="F213" s="6" t="s">
        <v>988</v>
      </c>
      <c r="G213" s="6" t="s">
        <v>20</v>
      </c>
      <c r="H213" s="6" t="s">
        <v>989</v>
      </c>
      <c r="I213" s="6" t="s">
        <v>22</v>
      </c>
      <c r="J213" s="7" t="n">
        <v>40877</v>
      </c>
      <c r="K213" s="7" t="n">
        <v>37772.9166666667</v>
      </c>
      <c r="L213" s="6" t="s">
        <v>719</v>
      </c>
      <c r="M213" s="8" t="s">
        <v>990</v>
      </c>
      <c r="N213" s="6" t="s">
        <v>876</v>
      </c>
    </row>
    <row r="214" customFormat="false" ht="18" hidden="false" customHeight="true" outlineLevel="0" collapsed="false">
      <c r="A214" s="3" t="str">
        <f aca="false">HYPERLINK("https://www.fabsurplus.com/sdi_catalog/salesItemDetails.do?id=98726")</f>
        <v>https://www.fabsurplus.com/sdi_catalog/salesItemDetails.do?id=98726</v>
      </c>
      <c r="B214" s="3" t="s">
        <v>991</v>
      </c>
      <c r="C214" s="3" t="s">
        <v>985</v>
      </c>
      <c r="D214" s="3" t="s">
        <v>992</v>
      </c>
      <c r="E214" s="3" t="s">
        <v>993</v>
      </c>
      <c r="F214" s="3" t="s">
        <v>994</v>
      </c>
      <c r="G214" s="3" t="s">
        <v>20</v>
      </c>
      <c r="H214" s="3" t="s">
        <v>868</v>
      </c>
      <c r="I214" s="3" t="s">
        <v>49</v>
      </c>
      <c r="J214" s="3"/>
      <c r="K214" s="4" t="n">
        <v>39599.9166666667</v>
      </c>
      <c r="L214" s="3"/>
      <c r="M214" s="3" t="s">
        <v>995</v>
      </c>
      <c r="N214" s="3" t="s">
        <v>34</v>
      </c>
    </row>
    <row r="215" customFormat="false" ht="18" hidden="false" customHeight="true" outlineLevel="0" collapsed="false">
      <c r="A215" s="6" t="str">
        <f aca="false">HYPERLINK("https://www.fabsurplus.com/sdi_catalog/salesItemDetails.do?id=98727")</f>
        <v>https://www.fabsurplus.com/sdi_catalog/salesItemDetails.do?id=98727</v>
      </c>
      <c r="B215" s="6" t="s">
        <v>996</v>
      </c>
      <c r="C215" s="6" t="s">
        <v>985</v>
      </c>
      <c r="D215" s="6" t="s">
        <v>997</v>
      </c>
      <c r="E215" s="6" t="s">
        <v>998</v>
      </c>
      <c r="F215" s="6" t="s">
        <v>999</v>
      </c>
      <c r="G215" s="6" t="s">
        <v>20</v>
      </c>
      <c r="H215" s="6" t="s">
        <v>868</v>
      </c>
      <c r="I215" s="6" t="s">
        <v>49</v>
      </c>
      <c r="J215" s="6"/>
      <c r="K215" s="7" t="n">
        <v>39599.9166666667</v>
      </c>
      <c r="L215" s="6"/>
      <c r="M215" s="6" t="s">
        <v>1000</v>
      </c>
      <c r="N215" s="6" t="s">
        <v>34</v>
      </c>
    </row>
    <row r="216" customFormat="false" ht="18" hidden="false" customHeight="true" outlineLevel="0" collapsed="false">
      <c r="A216" s="3" t="str">
        <f aca="false">HYPERLINK("https://www.fabsurplus.com/sdi_catalog/salesItemDetails.do?id=98728")</f>
        <v>https://www.fabsurplus.com/sdi_catalog/salesItemDetails.do?id=98728</v>
      </c>
      <c r="B216" s="3" t="s">
        <v>1001</v>
      </c>
      <c r="C216" s="3" t="s">
        <v>985</v>
      </c>
      <c r="D216" s="3" t="s">
        <v>1002</v>
      </c>
      <c r="E216" s="3" t="s">
        <v>1003</v>
      </c>
      <c r="F216" s="3" t="s">
        <v>1004</v>
      </c>
      <c r="G216" s="3" t="s">
        <v>20</v>
      </c>
      <c r="H216" s="3" t="s">
        <v>868</v>
      </c>
      <c r="I216" s="3" t="s">
        <v>49</v>
      </c>
      <c r="J216" s="3"/>
      <c r="K216" s="4" t="n">
        <v>39599.9166666667</v>
      </c>
      <c r="L216" s="3"/>
      <c r="M216" s="3" t="s">
        <v>1005</v>
      </c>
      <c r="N216" s="3" t="s">
        <v>34</v>
      </c>
    </row>
    <row r="217" customFormat="false" ht="18" hidden="false" customHeight="true" outlineLevel="0" collapsed="false">
      <c r="A217" s="3" t="str">
        <f aca="false">HYPERLINK("https://www.fabsurplus.com/sdi_catalog/salesItemDetails.do?id=57773")</f>
        <v>https://www.fabsurplus.com/sdi_catalog/salesItemDetails.do?id=57773</v>
      </c>
      <c r="B217" s="3" t="s">
        <v>1006</v>
      </c>
      <c r="C217" s="3" t="s">
        <v>1007</v>
      </c>
      <c r="D217" s="3" t="s">
        <v>1008</v>
      </c>
      <c r="E217" s="3"/>
      <c r="F217" s="3" t="s">
        <v>1009</v>
      </c>
      <c r="G217" s="3" t="s">
        <v>20</v>
      </c>
      <c r="H217" s="3" t="s">
        <v>868</v>
      </c>
      <c r="I217" s="3" t="s">
        <v>49</v>
      </c>
      <c r="J217" s="4" t="n">
        <v>40603</v>
      </c>
      <c r="K217" s="4" t="n">
        <v>38473</v>
      </c>
      <c r="L217" s="3" t="s">
        <v>1010</v>
      </c>
      <c r="M217" s="5" t="s">
        <v>1011</v>
      </c>
      <c r="N217" s="3" t="s">
        <v>694</v>
      </c>
    </row>
    <row r="218" customFormat="false" ht="18" hidden="false" customHeight="true" outlineLevel="0" collapsed="false">
      <c r="A218" s="6" t="str">
        <f aca="false">HYPERLINK("https://www.fabsurplus.com/sdi_catalog/salesItemDetails.do?id=98731")</f>
        <v>https://www.fabsurplus.com/sdi_catalog/salesItemDetails.do?id=98731</v>
      </c>
      <c r="B218" s="6" t="s">
        <v>1012</v>
      </c>
      <c r="C218" s="6" t="s">
        <v>1013</v>
      </c>
      <c r="D218" s="6" t="s">
        <v>1014</v>
      </c>
      <c r="E218" s="6" t="s">
        <v>1015</v>
      </c>
      <c r="F218" s="6" t="s">
        <v>1016</v>
      </c>
      <c r="G218" s="6" t="s">
        <v>20</v>
      </c>
      <c r="H218" s="6" t="s">
        <v>868</v>
      </c>
      <c r="I218" s="6" t="s">
        <v>49</v>
      </c>
      <c r="J218" s="6"/>
      <c r="K218" s="7" t="n">
        <v>39507.9583333333</v>
      </c>
      <c r="L218" s="6" t="s">
        <v>1017</v>
      </c>
      <c r="M218" s="6" t="s">
        <v>1018</v>
      </c>
      <c r="N218" s="6" t="s">
        <v>34</v>
      </c>
    </row>
    <row r="1048565" customFormat="false" ht="12.8" hidden="false" customHeight="true" outlineLevel="0" collapsed="false"/>
    <row r="1048566" customFormat="false" ht="12.8" hidden="false" customHeight="true" outlineLevel="0" collapsed="false"/>
    <row r="1048567" customFormat="false" ht="12.8" hidden="false" customHeight="true" outlineLevel="0" collapsed="false"/>
    <row r="1048568" customFormat="false" ht="12.8" hidden="false" customHeight="true" outlineLevel="0" collapsed="false"/>
    <row r="1048569" customFormat="false" ht="12.8" hidden="false" customHeight="true" outlineLevel="0" collapsed="false"/>
    <row r="1048570" customFormat="false" ht="12.8"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117</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2023-05-25T12:55:39Z</dcterms:modified>
  <cp:revision>17</cp:revision>
  <dc:subject/>
  <dc:title/>
</cp:coreProperties>
</file>