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<sst xmlns="http://schemas.openxmlformats.org/spreadsheetml/2006/main" count="1903" uniqueCount="793">
  <si>
    <t xml:space="preserve">Web Link to photos</t>
  </si>
  <si>
    <t xml:space="preserve">BID No.</t>
  </si>
  <si>
    <t xml:space="preserve">Manufacturer</t>
  </si>
  <si>
    <t xml:space="preserve">Model</t>
  </si>
  <si>
    <t xml:space="preserve">Description</t>
  </si>
  <si>
    <t xml:space="preserve">Qty</t>
  </si>
  <si>
    <t xml:space="preserve">Version</t>
  </si>
  <si>
    <t xml:space="preserve">Condition</t>
  </si>
  <si>
    <t xml:space="preserve">Vintage</t>
  </si>
  <si>
    <t xml:space="preserve">Sales conditions</t>
  </si>
  <si>
    <t xml:space="preserve">Lead Time</t>
  </si>
  <si>
    <t xml:space="preserve">Comments</t>
  </si>
  <si>
    <t xml:space="preserve">54859</t>
  </si>
  <si>
    <t xml:space="preserve">35 MWp</t>
  </si>
  <si>
    <t xml:space="preserve">Baccini</t>
  </si>
  <si>
    <t xml:space="preserve">Solar Cell Print line for Mono or Poly Crystalline Solar Cells</t>
  </si>
  <si>
    <t xml:space="preserve">1</t>
  </si>
  <si>
    <t xml:space="preserve">156 mm</t>
  </si>
  <si>
    <t xml:space="preserve">excellent</t>
  </si>
  <si>
    <t xml:space="preserve">as is where is</t>
  </si>
  <si>
    <t xml:space="preserve">immediately</t>
  </si>
  <si>
    <t xml:space="preserve">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</si>
  <si>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98785</t>
  </si>
  <si>
    <t xml:space="preserve">60 MWp</t>
  </si>
  <si>
    <t xml:space="preserve">Solar Cell Print Line for Mono or Poly Crystalline Solar Cells</t>
  </si>
  <si>
    <t xml:space="preserve">Solar</t>
  </si>
  <si>
    <t xml:space="preserve">good</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</si>
  <si>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sn 9.0085.1550.090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</si>
  <si>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 xml:space="preserve">110708</t>
  </si>
  <si>
    <t xml:space="preserve">Accretech</t>
  </si>
  <si>
    <t xml:space="preserve">PG200RM</t>
  </si>
  <si>
    <t xml:space="preserve">Fully Automatic Wafer Back Grinder</t>
  </si>
  <si>
    <t xml:space="preserve">200 MM</t>
  </si>
  <si>
    <t xml:space="preserve">poor</t>
  </si>
  <si>
    <t xml:space="preserve">The equipment has been professionally de-installed, and is currently 
located in a storage warehouse. Equipment condition: Poor. Configuration 
notes: Grinder / Polisher 2 of 4 Chucks are broken (vacuum channels) PC is 
repaired poorly Spindle Z1 broken, Z2 is ok Chuck cleaning is only partly 
functional Robots 1 and 2 OK Pump of the Vacuum unit is broken USV is 
broken Tool was only used for polishing! Tool will be sold with many spare 
parts</t>
  </si>
  <si>
    <t xml:space="preserve">110709</t>
  </si>
  <si>
    <t xml:space="preserve">UF200A</t>
  </si>
  <si>
    <t xml:space="preserve">Prober</t>
  </si>
  <si>
    <t xml:space="preserve">The equipment has been professionally de-installed, and is currently 
located in a storage warehouse. Equipment condition: Good. Configuration 
notes: Hinge Manipulator: Yes Type of tester head plate: Agilent Prober 
power supply rate: 230V Chuck Type (Nickel, Gold, etc.): Gold, Karo 
Pattern,Stage pin w/ Bernoulli Network/connection: Yes APCC Auto Probe Card 
Changer: No Top Side Handling: No Cleaning pad module: Yes/ Tungsten 
Chiller/ Cold Option: No Hot Option (25-180�C): Yes</t>
  </si>
  <si>
    <t xml:space="preserve">110710</t>
  </si>
  <si>
    <t xml:space="preserve">The equipment has been professionally de-installed, and is currently 
located in a storage warehouse. Equipment condition: Good. Configuration 
notes: Hinge Manipulator: Yes Type of tester head plate: Agilent Prober 
power supply rate: 230V Chuck Type (Nickel, Gold, etc.): Gold, Karo 
Pattern, Bernoulli Network/connection: Yes APCC Auto Probe Card Changer: No 
Top Side Handling:No Cleaning pad module: Yes/ Tungsten Chiller/ Cold 
Option: No Hot Option (25-180�C): Yes</t>
  </si>
  <si>
    <t xml:space="preserve">54226</t>
  </si>
  <si>
    <t xml:space="preserve">Accretech TSK</t>
  </si>
  <si>
    <t xml:space="preserve">MHF300L</t>
  </si>
  <si>
    <t xml:space="preserve">Test head manipulators</t>
  </si>
  <si>
    <t xml:space="preserve">7</t>
  </si>
  <si>
    <t xml:space="preserve">200  mm</t>
  </si>
  <si>
    <t xml:space="preserve">-WAREHOUSED AT SDI-FABSURPLUS WAREHOUSE IN AVEZZANO, ITALY.
-qty 7 available
-in very good operational condition
-were used with test heads for Teradyne J994 test systems
220V 50/60 HZ 1.5 KVA
-Location: Avezzano (AQ) 67051 Italy</t>
  </si>
  <si>
    <t xml:space="preserve">95398</t>
  </si>
  <si>
    <t xml:space="preserve">95399</t>
  </si>
  <si>
    <t xml:space="preserve">95400</t>
  </si>
  <si>
    <t xml:space="preserve">95401</t>
  </si>
  <si>
    <t xml:space="preserve">95402</t>
  </si>
  <si>
    <t xml:space="preserve">95403</t>
  </si>
  <si>
    <t xml:space="preserve">98706</t>
  </si>
  <si>
    <t xml:space="preserve">Adixen Alcatel</t>
  </si>
  <si>
    <t xml:space="preserve">ADS 602H</t>
  </si>
  <si>
    <t xml:space="preserve">Dry Vacuum pump combo</t>
  </si>
  <si>
    <t xml:space="preserve">Pump</t>
  </si>
  <si>
    <t xml:space="preserve">Dimensions (WxHxD): 57x95x53
Used condition. (Has been used with POCl3.).
Not currently refurbished.
Can be provided cleaned and refurbished at extra cost.
Ships from Avezzano (AQ) 67051 Italy.</t>
  </si>
  <si>
    <t xml:space="preserve">89909</t>
  </si>
  <si>
    <t xml:space="preserve">Advantest</t>
  </si>
  <si>
    <t xml:space="preserve">Hifix for PQFP80 (14 x 20)</t>
  </si>
  <si>
    <t xml:space="preserve">Hi-fix for Advantest T5371 package type PQFP80 (14 x 20)</t>
  </si>
  <si>
    <t xml:space="preserve">Spares</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</si>
  <si>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</si>
  <si>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87652</t>
  </si>
  <si>
    <t xml:space="preserve">T5371</t>
  </si>
  <si>
    <t xml:space="preserve">Test system (With a single test head  )</t>
  </si>
  <si>
    <t xml:space="preserve">Test</t>
  </si>
  <si>
    <t xml:space="preserve">The ADVANTEST T5371 is a general-purpose and high-performance memory test 
system. This test system is engineered to meet various requirements for 
designing and characterizing the new generation of VLSI memories.
This test system can be used to test and characterize general-purpose 
memories such as DRAM, SRAM, EPROM and mask ROM, and flash memories.
T5371 contains the flash memory simultaneous measurement function as an 
optional function.
-Can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</si>
  <si>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 xml:space="preserve">99380</t>
  </si>
  <si>
    <t xml:space="preserve">ADVANTEST</t>
  </si>
  <si>
    <t xml:space="preserve">T5771ES</t>
  </si>
  <si>
    <t xml:space="preserve">Automated Test Equipment for laboratory or office use</t>
  </si>
  <si>
    <t xml:space="preserve">TEST</t>
  </si>
  <si>
    <t xml:space="preserve">TRUNCATED: -deinstalled and warehouse, was in working condition before removal.
-see photos and configuration for details.
*******************************************************************************
**         T5771ES SYSTEM DIAGNOSTICS        REV:3.02-2                     
 **
**         SYSTEM ID. T5771                                            **
**         START AT   2020/05/18 13:03:49                                   
 **
**                                                                          
 **
**              TEST MODE : PASS PRINT                                      
 **
**              SPEC      : 100.0                                           
 **
*******************************************************************************
TEST 163010 TH CONTROL WORD CHECK 
TEST 163010 RESULT ------------------------------------------------&gt; 
***PASS
TEST 163020 TH HGND CONNECTION CHECK 
TEST 163020 RESULT ------------------------------------------------&gt; 
***PASS
TEST 163030 TH PERFORMANCE BOARD READ CHECK 
TEST 163030 RESULT ------------------------------------------------&gt; 
***PASS
TEST 163120 TH VS/VSMASK CHECK 
TEST 163120 RESULT ------------------------------------------------&gt; 
***PASS
TEST 163130 TH PCON/PCONMASK CHECK 
TEST 163130 RESULT ------------------------------------------------&gt; 
***PASS
TEST 163220 TH SIGNAL PIN CONNECTION CHECK 
TEST 163220 RESULT ------------------------------------------------&gt; 
***PASS
TEST 163310 TH OUTPUT RELAY CHECK 
TEST 163310 RESULT ------------------------------------------------&gt; 
***PASS
TEST 163320 TH HV OUT/CONTROL RELAY CHECK 
TEST 163320 RESULT ------------------------------------------------&gt; 
***PASS
TEST 163610 TH DC LEAK CHECK 
TEST 163610 RESULT ------------------------------------------------&gt; 
***PASS
TEST 101003 DPU IFL R-ONLY REG 
TEST 101003 RESULT ------------------------------------------------&gt; 
***PASS
TEST 101008 DPU IFL W/R 
TEST 101008 RESULT ------------------------------------------------&gt; 
***PASS
TEST 101018 DPU IFL RON/ROF REG 
TEST 101018 RESULT ------------------------------------------------&gt; 
***PASS
TEST 101034 DPU RESET 
TEST 101034 RESULT ------------------------------------------------&gt; 
***PASS
TEST 101103 DPU IFA W/R 
TEST 101103 RESULT ------------------------------------------------&gt; 
***PASS
TEST 101108 DPU IFA RESET 
TEST 101108 RESULT ------------------------------------------------&gt; 
***PASS
TEST 101113 DPU IFA CAL REG 
TEST 101113 RESULT ------------------------------------------------&gt; 
***PASS
TEST 101203 DPU DC W/R 
TEST 101203 RESULT ------------------------------------------------&gt; 
***PASS
TEST 101208 DPU DC RESET 
TEST 101208 RESULT ------------------------------------------------&gt; 
***PASS
TEST 101603 DPU PPS W/R 
TEST 101603 RESULT ------------------------------------------------&gt; 
***PASS
TEST 101608 DPU PPS RESET 
TEST 101608 RESULT ------------------------------------------------&gt; 
***PASS
TEST 101703 DPU HVPPS W/R 
TEST 101703 RESULT ------------------------------------------------&gt; 
***PASS
TEST 101708 DPU HVPPS RESET 
TEST 101708 RESULT ------------------------------------------------&gt; 
***PASS
TEST 101803 DPU ADC W/R 
TEST 101803 RESULT ------------------------------------------------&gt; 
***PASS
TEST 101813 DPU ADC FUNC 
TEST 101813 RESULT ------------------------------------------------&gt; 
***PASS
TEST 102103 DPU RL MEAS 
TEST 102103 RESULT ------------------------------------------------&gt; 
***PASS
TEST 102108 DPU IFA ADC CAL 
TEST 102108 RESULT ------------------------------------------------&gt; 
***PASS
TEST 102303 DPU DC VS INIT 
TEST 102303 RESULT ------------------------------------------------&gt; 
***PASS
TEST 102308 DPU DC IM INIT 
TEST 102308 RESULT ------------------------------------------------&gt; 
***PASS
TEST 102313 DPU DC I_CLP INIT 
TEST 102313 RESULT ------------------------------------------------&gt; 
***PASS
TEST 102318 DPU DC IS INIT 
TEST 102318 RESULT ------------------------------------------------&gt; 
***PASS
TEST 102323 DPU DC VM INIT 
TEST 102323 RESULT ------------------------------------------------&gt; 
***PASS
TEST 102328 DPU DC V_CLP INIT 
TEST 102328 RESULT ------------------------------------------------&gt; 
***PASS
TEST 102703 DPU PPS VS INIT 
TEST 102703 RESULT ------------------------------------------------&gt; 
***PASS
TEST 102708 DPU PPS IM INIT 
TEST 102708 RESULT ------------------------------------------------&gt; 
***PASS
TEST 102713 DPU PPS I_CLP INIT 
TEST 102713 RESULT ------------------------------------------------&gt; 
***PASS
TEST 102723 DPU PPS VM INIT 
TEST 102723 RESULT ------------------------------------------------&gt; 
***PASS
TEST 102803 DPU HVPPS VS INIT 
TEST 102803 RESULT ------------------------------------------------&gt; 
***PASS
TEST 102808 DPU HVPPS IM INIT 
TEST 102808 RESULT ------------------------------------------------&gt; 
***PASS
TEST 102813 DPU HVPPS I_CLP INIT 
TEST 102813 RESULT ------------------------------------------------&gt; 
***PASS
TEST 102823 DPU HVPPS VM INIT 
TEST 102823 RESULT ------------------------------------------------&gt; 
***PASS
TEST 103303 DPU DC VS ACCURACY 
TEST 103303 RESULT ------------------------------------------------&gt; 
***PASS
TEST 103308 DPU DC IM ACCURACY 
TEST 103308 RESULT ------------------------------------------------&gt; 
***PASS
TEST 103313 DPU DC IC ACCURACY 
TEST 103313 RESULT ------------------------------------------------&gt; 
***PASS
TEST 103318 DPU DC IS ACCURACY 
TEST 103318 RESULT ------------------------------------------------&gt; 
***PASS
TEST 103323 DPU DC VM ACCURACY 
TEST 103323 RESULT ------------------------------------------------&gt; 
***PASS
TEST 103328 DPU DC VC ACCURACY 
TEST 103328 RESULT ------------------------------------------------&gt; 
***PASS
TEST 103703 DPU PPS VS ACCURACY 
TEST 103703 RESULT ------------------------------------------------&gt; 
***PASS
TEST 103708 DPU PPS IM ACCURACY 
TEST 103708 RESULT ------------------------------------------------&gt; 
***PASS
TEST 103713 DPU PPS IC ACCURACY 
TEST 103713 RESULT ------------------------------------------------&gt; 
***PASS
TEST 103723 DPU PPS VM ACCURACY 
TEST 103723 RESULT ------------------------------------------------&gt; 
***PASS
TEST 103803 DPU HVPPS VS ACCURACY 
TEST 103803 RESULT ------------------------------------------------&gt; 
***PASS
TEST 103808 DPU HVPPS IM ACCURACY 
TEST 103808 RESULT ------------------------------------------------&gt; 
***PASS
TEST 103813 DPU HVPPS IC ACCURACY 
TEST 103813 RESULT ------------------------------------------------&gt; 
***PASS
TEST 103823 DPU HVPPS VM ACCURACY 
TEST 103823 RESULT ------------------------------------------------&gt; 
***PASS
TEST 104313 DPU DC IM SETTLING(NO_LOAD) 
TEST 104313 RESULT ------------------------------------------------&gt; 
***PASS
TEST 104713 DPU PPS IM SETTLING(NO_LOAD) 
TEST 104713 RESULT ------------------------------------------------&gt; 
***PASS
TEST 104813 DPU HVPPS IM SETTLING(NO_LOAD) 
TEST 104813 RESULT ------------------------------------------------&gt; 
***PASS
TEST 106303 DPU DC CLP/GRD ALARM 
TEST 106303 RESULT ------------------------------------------------&gt; 
***PASS
TEST 106703 DPU PPS CLP ALARM 
TEST 106703 RESULT ------------------------------------------------&gt; 
***PASS
TEST 106708 DPU PPS GRD ALARM 
TEST 106708 RESULT ------------------------------------------------&gt; 
***PASS
TEST 106803 DPU HVPPS CLP ALARM 
TEST 106803 RESULT ------------------------------------------------&gt; 
***PASS
TEST 106808 DPU HVPPS GRD ALARM 
TEST 106808 RESULT ------------------------------------------------&gt; 
***PASS
TEST 120001 OBM Memory Size Check 
TEST 120001 RESULT ------------------------------------------------&gt; 
***PASS
TEST 120002 OBM Register Read/Write Check 
TEST 120002 RESULT ------------------------------------------------&gt; 
***PASS
TEST 120003 OBM Register Reset Check 
TEST 120003 RESULT ------------------------------------------------&gt; 
***PASS
TEST 120004 OBM DataRAM Read/Write Check 
TEST 120004 RESULT ------------------------------------------------&gt; 
***PASS
TEST 120005 OBM DataRAM Clear Check 
TEST 120005 RESULT ------------------------------------------------&gt; 
***PASS
TEST 120006 OBM Memory Normal Read/Write Check 
TEST 120006 RESULT ------------------------------------------------&gt; 
***PASS
TEST 120007 OBM Memory Read/Write By DMA Check 
TEST 120007 RESULT ------------------------------------------------&gt; 
***PASS
TEST 120008 OBM PinDefineTable Read/Write Check 
TEST 120008 RESULT ------------------------------------------------&gt; 
***PASS
TEST 120009 OBM Tester Bus Access Check 
TEST 120009 RESULT ------------------------------------------------&gt; 
***PASS
TEST 120010 OBM FIFO Access Check 
TEST 120010 RESULT ------------------------------------------------&gt; 
***PASS
TEST 120020 OBM Load/Store Instruction Check 
TEST 120020 RESULT ------------------------------------------------&gt; 
***PASS
TEST 120021 OBM Arithmetic Instruction Check 
TEST 120021 RESULT ------------------------------------------------&gt; 
***PASS
TEST 120022 OBM Logical Instruction Check 
TEST 120022 RESULT ------------------------------------------------&gt; 
***PASS
TEST 120023 OBM Branch Instruction Check 
TEST 120023 RESULT ------------------------------------------------&gt; 
***PASS
TEST 120024 OBM Return Instruction Check 
TEST 120024 RESULT ------------------------------------------------&gt; 
***PASS
TEST 120025 OBM NOP Instruction Check 
TEST 120025 RESULT ------------------------------------------------&gt; 
***PASS
TEST 120026 OBM Pause Instruction Check 
TEST 120026 RESULT ------------------------------------------------&gt; 
***PASS
TEST 120030 OBM Break Controller Check 1 
TEST 120030 RESULT ------------------------------------------------&gt; 
***PASS
TEST 120031 OBM Break Controller Check 2 
TEST 120031 RESULT ------------------------------------------------&gt; 
***PASS
TEST 120032 OBM Break Controller Check 3 
TEST 120032 RESULT ------------------------------------------------&gt; 
***PASS
TEST 120033 OBM Break Controller Check 4 
TEST 120033 RESULT ------------------------------------------------&gt; 
***PASS
TEST 120034 OBM Break Controller Check 5 
TEST 120034 RESULT ------------------------------------------------&gt; 
***PASS
TEST 120035 OBM Break Controller Check 6 
TEST 120035 RESULT ------------------------------------------------&gt; 
***PASS
TEST 120036 OBM Break Controller Check 7 
TEST 120036 RESULT ------------------------------------------------&gt; 
***PASS
TEST 120037 OBM Break Controller Check 8 
TEST 120037 RESULT ------------------------------------------------&gt; 
***PASS
TEST 120038 OBM Break Controller Check 9 
TEST 120038 RESULT ------------------------------------------------&gt; 
***PASS
TEST 120039 OBM Break Controller Check 10 
TEST 120039 RESULT ------------------------------------------------&gt; 
***PASS
TEST 120040 OBM Bus Timer check 
TEST 120040 RESULT ------------------------------------------------&gt; 
***PASS
TEST 121000 ALPG PG Register Read/Write Check 
TEST 121000 RESULT ------------------------------------------------&gt; 
***PASS
TEST 121001 ALPG PM Register Read/Write Check 
TEST 121001 RESULT ------------------------------------------------&gt; 
***PASS
TEST 121002 ALPG PDS Register Read/W Check 
TEST 121002 RESULT ------------------------------------------------&gt; 
***PASS
TEST 121003 ALPG PDS PinData Register Read/Write Check 
TEST 121003 RESULT ------------------------------------------------&gt; 
***PASS
TEST 121004 ALPG PG Register Reset Check 
TEST 121004 RESULT ------------------------------------------------&gt; 
***PASS
TEST 121005 PM Register Reset Check 
TEST 121005 RESULT ------------------------------------------------&gt; 
***PASS
TEST 121006 PDS Register Reset Check 
TEST 121006 RESULT ------------------------------------------------&gt; 
***PASS
TEST 121007 PDS Pindata Reg Reset Check 
TEST 121007 RESULT ------------------------------------------------&gt; 
***PASS
TEST 121008 ALPG WCS Normal Read/Write Check 
TEST 121008 RESULT ------------------------------------------------&gt; 
***PASS
TEST 121009 ALPG XSCRAM Normal Read/Write Check 
TEST 121009 RESULT ------------------------------------------------&gt; 
***PASS
TEST 121010 ALPG YSCRAM Normal Read/Write Check 
TEST 121010 RESULT ------------------------------------------------&gt; 
***PASS
TEST 121011 ALPG ZSCRAM Normal Read/Write Check 
TEST 121011 RESULT ------------------------------------------------&gt; 
***PASS
TEST 121012 ALPG CBM Read/Write Check 
TEST 121012 RESULT ------------------------------------------------&gt; 
***PASS
TEST 121013 ALPG DFM Read/Write Check 
TEST 121013 RESULT ------------------------------------------------&gt; 
***PASS
TEST 121014 ALPG Serializer Memory Read/Write Check 
TEST 121014 RESULT ------------------------------------------------&gt; 
***PASS
TEST 121015 ALPG WCS Read/Write By DMA Check 
TEST 121015 RESULT ------------------------------------------------&gt; 
***PASS
TEST 121016 ALPG SCRAM Read/Write By DMA Check 
TEST 121016 RESULT ------------------------------------------------&gt; 
***PASS
TEST 121020 ALPG CTRL Period Generator Check 1 
TEST 121020 RESULT ------------------------------------------------&gt; 
***PASS
TEST 121021 ALPG CTRL Period Generator Check 2 
TEST 121021 RESULT ------------------------------------------------&gt; 
***PASS
TEST 121022 ALPG CTRL Period Generator Check 3 
TEST 121022 RESULT ------------------------------------------------&gt; 
***PASS
TEST 121023 ALPG CTRL Period Generator Check 4 
TEST 121023 RESULT ------------------------------------------------&gt; 
***PASS
TEST 121024 ALPG CTRL Debug Mode Check 1 
TEST 121024 RESULT ------------------------------------------------&gt; 
***PASS
TEST 121025 ALPG CTRL Debug Mode Check 2 
TEST 121025 RESULT ------------------------------------------------&gt; 
***PASS
TEST 121100 ALPG PC STA Check 
TEST 121100 RESULT ------------------------------------------------&gt; 
***PASS
TEST 121101 ALPG PC PgStop PgReset Check 
TEST 121101 RESULT ------------------------------------------------&gt; 
***PASS
TEST 121102 ALPG PC NOP Instruction Check 
TEST 121102 RESULT ------------------------------------------------&gt; 
***PASS
TEST 121103 ALPG PC JMP Instruction Check 
TEST 121103 RESULT ------------------------------------------------&gt; 
***PASS
TEST 121104 ALPG PC JBR Instruction Check 
TEST 121104 RESULT ------------------------------------------------&gt; 
***PASS
TEST 121105 ALPG PC JSR/RTN Instruction Check 1 
TEST 121105 RESULT ------------------------------------------------&gt; 
***PASS
TEST 121106 ALPG PC JSR/RTN Instruction Check 2 
TEST 121106 RESULT ------------------------------------------------&gt; 
***PASS
TEST 121107 ALPG PC JSR/RTN Instruction Check 3 
TEST 121107 RESULT ------------------------------------------------&gt; 
***PASS
TEST 121108 ALPG PC JNI Instruction Check 1 
TEST 121108 RESULT ------------------------------------------------&gt; 
***PASS
TEST 121109 ALPG PC JNI Instruction Check 2 
TEST 121109 RESULT ------------------------------------------------&gt; 
***PASS
TEST 121110 ALPG PC JNI Instruction Check 3 
TEST 121110 RESULT ------------------------------------------------&gt; 
***PASS
TEST 121111 ALPG PC JNI Instruction Check 4 
TEST 121111 RESULT ------------------------------------------------&gt; 
***PASS
TEST 121112 ALPG PC JNI Instruction Check 5 
TEST 121112 RESULT ------------------------------------------------&gt; 
***PASS
TEST 121113 ALPG PC JNI Instruction Check 6 
TEST 121113 RESULT ------------------------------------------------&gt; 
***PASS
TEST 121114 ALPG PC JZD Instruction Check 
TEST 121114 RESULT ------------------------------------------------&gt; 
***PASS
TEST 121115 ALPG PC JAF Instruction Check 
TEST 121115 RESULT ------------------------------------------------&gt; 
***PASS
TEST 121116 ALPG PC OUT Instruction Check 1 
TEST 121116 RESULT ------------------------------------------------&gt; 
***PASS
TEST 121117 ALPG PC OUT Instruction Check 2 
TEST 121117 RESULT ------------------------------------------------&gt; 
***PASS
TEST 121118 ALPG PC WAIT Instruction Check 1 
TEST 121118 RESULT ------------------------------------------------&gt; 
***PASS
TEST 121119 ALPG PC WAIT Instruction Check 2 
TEST 121119 RESULT ------------------------------------------------&gt; 
***PASS
TEST 121120 ALPG PC STPS Instruction Check 
TEST 121120 RESULT ------------------------------------------------&gt; 
***PASS
TEST 121121 ALPG PC STFL Instruction Check 
TEST 121121 RESULT ------------------------------------------------&gt; 
***PASS
TEST 121122 ALPG PC FLGL Instruction Check 1 
TEST 121122 RESULT ------------------------------------------------&gt; 
***PASS
TEST 121123 ALPG PC FLGL Instruction Check 2 
TEST 121123 RESULT ------------------------------------------------&gt; 
***PASS
TEST 121124 ALPG PC FLGLIn Instruction Check 1 
TEST 121124 RESULT ------------------------------------------------&gt; 
***PASS
TEST 121125 ALPG PC FLGLIn Instruction Check 2 
TEST 121125 RESULT ------------------------------------------------&gt; 
***PASS
TEST 121126 ALPG PC FLGLIn Instruction Check 3 
TEST 121126 RESULT ------------------------------------------------&gt; 
***PASS
TEST 121127 ALPG PC FLGLIn Instruction Check 4 
TEST 121127 RESULT ------------------------------------------------&gt; 
***PASS
TEST 121128 ALPG PC FFLGL Instruction Check 1 
TEST 121128 RESULT ------------------------------------------------&gt; 
***PASS
TEST 121129 ALPG PC FFLGL Instruction Check 2 
TEST 121129 RESULT ------------------------------------------------&gt; 
***PASS
TEST 121130 ALPG PC FFLGL Instruction Check 3 
TEST 121130 RESULT ------------------------------------------------&gt; 
***PASS
TEST 121131 ALPG PC FFLGLIn Instruction Check 1 
TEST 121131 RESULT ------------------------------------------------&gt; 
***PASS
TEST 121132 ALPG PC FFLGLIn Instruction Check 2 
TEST 121132 RESULT ------------------------------------------------&gt; 
***PASS
TEST 121133 ALPG PC FFLGLIn Instruction Check 3 
TEST 121133 RESULT ------------------------------------------------&gt; 
***PASS
TEST 121134 ALPG PC FFLGLIn Instruction Check 4 
TEST 121134 RESULT ------------------------------------------------&gt; 
***PASS
TEST 121135 ALPG PC FFLGLIn Instruction Check 5 
TEST 121135 RESULT ------------------------------------------------&gt; 
***PASS
TEST 121136 ALPG PC FLGS Instruction Check 1 (ADC ExternalFlag) 
TEST 121136 RESULT ------------------------------------------------&gt; 
***PASS
TEST 121137 ALPG PC FLGS Instruction Check 2 (ADC InternalFlag) 
TEST 121137 RESULT ------------------------------------------------&gt; 
***PASS
TEST 121138 ALPG PC FLGS Instruction Check 3 (FCNT ExternalFlag) 
TEST 121138 RESULT ------------------------------------------------&gt; 
***PASS
TEST 121139 ALPG PC FLGS Instruction Check 4 (FCNT InternalFlag) 
TEST 121139 RESULT ------------------------------------------------&gt; 
***PASS
TEST 121140 ALPG PC FLGERR Check 1 (FLGS) 
TEST 121140 RESULT ------------------------------------------------&gt; 
***PASS
TEST 121141 ALPG PC FLGERR Check 2 (FLGL) 
TEST 121141 RESULT ------------------------------------------------&gt; 
***PASS
TEST 121142 ALPG PC FLGERR Check 3 (FFLGLIn) 
TEST 121142 RESULT ------------------------------------------------&gt; 
***PASS
TEST 121143 ALPG PC FLGERR Check 4 (FLGL Repeat Stop) 
TEST 121143 RESULT ------------------------------------------------&gt; 
***PASS
TEST 121150 ALPG CTRL Repeat Mode Check 1 
TEST 121150 RESULT ------------------------------------------------&gt; 
***PASS
TEST 121151 ALPG CTRL Repeat Mode Check 2 
TEST 121151 RESULT ------------------------------------------------&gt; 
***PASS
TEST 121152 ALPG CTRL Repeat Mode Check 3 
TEST 121152 RESULT ------------------------------------------------&gt; 
***PASS
TEST 121153 ALPG CTRL Repeat Mode Check 4 
TEST 121153 RESULT ------------------------------------------------&gt; 
***PASS
TEST 121154 ALPG CTRL Step Mode Check 1 
TEST 121154 RESULT ------------------------------------------------&gt; 
***PASS
TEST 121155 ALPG CTRL Step Mode Check 2 
TEST 121155 RESULT ------------------------------------------------&gt; 
***PASS
TEST 121156 ALPG CTRL Trace Mode Check 1 
TEST 121156 RESULT ------------------------------------------------&gt; 
***PASS
TEST 121157 ALPG CTRL Trace Mode Check 2 
TEST 121157 RESULT ------------------------------------------------&gt; 
***PASS
TEST 121158 ALPG CTRL Trace Mode Check 3,4 
TEST 121158 RESULT ------------------------------------------------&gt; 
***PASS
TEST 121159 ALPG CTRL Trace Mode Check 5 
TEST 121159 RESULT ------------------------------------------------&gt; 
***PASS
TEST 121160 ALPG CTRL Trace Mode Check 6 
TEST 121160 RESULT ------------------------------------------------&gt; 
***PASS
TEST 121161 ALPG CTRL Trace Mode Check 7 
TEST 121161 RESULT ------------------------------------------------&gt; 
***PASS
TEST 121162 ALPG CTRL Trace Mode Check 8 
TEST 121162 RESULT ------------------------------------------------&gt; 
***PASS
TEST 121163 ALPG CTRL Trace Mode Check 9 
TEST 121163 RESULT ------------------------------------------------&gt; 
***PASS
TEST 121164 ALPG CTRL Trace Mode Check 10 
TEST 121164 RESULT ------------------------------------------------&gt; 
***PASS
TEST 121165 ALPG CTRL Trace Mode Check 11 
TEST 121165 RESULT ------------------------------------------------&gt; 
***PASS
TEST 121166 ALPG CTRL Trace Mode Check 12 
TEST 121166 RESULT ------------------------------------------------&gt; 
***PASS
TEST 121167 ALPG CTRL Trace Mode Check 13 
TEST 121167 RESULT ------------------------------------------------&gt; 
***PASS
TEST 121168 ALPG CTRL Trace Mode Check 14 
TEST 121168 RESULT ------------------------------------------------&gt; 
***PASS
TEST 121169 ALPG CTRL Trace Mode Check 15 
TEST 121169 RESULT ------------------------------------------------&gt; 
***PASS
TEST 121170 ALPG CTRL Trace Mode Check 16 
TEST 121170 RESULT ------------------------------------------------&gt; 
***PASS
TEST 121171 ALPG CTRL Trace Mode Check 17 
TEST 121171 RESULT ------------------------------------------------&gt; 
***PASS
TEST 121172 ALPG CTRL Trace Mode Check 18 
TEST 121172 RESULT ------------------------------------------------&gt; 
***PASS
TEST 121173 ALPG CTRL Trace Mode Check 19 
TEST 121173 RESULT ------------------------------------------------&gt; 
***PASS
TEST 121174 ALPG CTRL Trace Mode Check 20 
TEST 121174 RESULT ------------------------------------------------&gt; 
***PASS
TEST 121175 ALPG CTRL Fail Input Check 1 (TOFL/ANDFL) 
TEST 121175 RESULT ------------------------------------------------&gt; 
***PASS
TEST 121176 ALPG CTRL Fail Input Check 2 (AFAIL) 
TEST 121176 RESULT ------------------------------------------------&gt; 
***PASS
TEST 121177 ALPG CTRL Fail Triger Output Check 
TEST 121177 RESULT ------------------------------------------------&gt; 
***PASS
TEST 121178 ALPG CTRL Fail Stop Check 1 (Fail inh) 
TEST 121178 RESULT ------------------------------------------------&gt; 
***PASS
TEST 121179 ALPG CTRL Fail Stop Check 2 (Fsel/Flash) 
TEST 121179 RESULT ------------------------------------------------&gt; 
***PASS
TEST 121180 ALPG CTRL Fail Counter Inc Check 
TEST 121180 RESULT ------------------------------------------------&gt; 
***PASS
TEST 121181 ALPG CTRL Fail Counter Clear Check 
TEST 121181 RESULT ------------------------------------------------&gt; 
***PASS
TEST 121182 ALPG CTRL Fmax Flag Select Check 1 (Para1) 
TEST 121182 RESULT ------------------------------------------------&gt; 
***PASS
TEST 121183 ALPG CTRL Fmax Flag Select Check 2 (Para2) 
TEST 121183 RESULT ------------------------------------------------&gt; 
***PASS
TEST 121184 ALPG CTRL Fmax Flag Select Check 3 (Para4) 
TEST 121184 RESULT ------------------------------------------------&gt; 
***PASS
TEST 121185 ALPG CTRL Fmax Flag Select Check 4 (Para8) 
TEST 121185 RESULT ------------------------------------------------&gt; 
***PASS
TEST 121186 ALPG CTRL Match Control Check 
TEST 121186 RESULT ------------------------------------------------&gt; 
***PASS
TEST 121201 ALPG AGEN Set Instruction Check 1 
TEST 121201 RESULT ------------------------------------------------&gt; 
***PASS
TEST 121202 ALPG AGEN Set Instruction Check 2 
TEST 121202 RESULT ------------------------------------------------&gt; 
***PASS
TEST 121203 ALPG AGEN Set Instruction Check 3 
TEST 121203 RESULT ------------------------------------------------&gt; 
***PASS
TEST 121204 ALPG AGEN XYZ Base Function Check 
TEST 121204 RESULT ------------------------------------------------&gt; 
***PASS
TEST 121205 ALPG AGEN YZ Base Carry Function Check 
TEST 121205 RESULT ------------------------------------------------&gt; 
***PASS
TEST 121206 ALPG AGEN D3/D4 Function Check 
TEST 121206 RESULT ------------------------------------------------&gt; 
***PASS
TEST 121210 ALPG AGEN XYZ Current ALU Check 1 
TEST 121210 RESULT ------------------------------------------------&gt; 
***PASS
TEST 121211 ALPG AGEN XYZ Current ALU Check 2 
TEST 121211 RESULT ------------------------------------------------&gt; 
***PASS
TEST 121212 ALPG AGEN XYZ Current ALU Check 3 
TEST 121212 RESULT ------------------------------------------------&gt; 
***PASS
TEST 121213 ALPG AGEN Y Current Carry Function Check 1 
TEST 121213 RESULT ------------------------------------------------&gt; 
***PASS
TEST 121214 ALPG AGEN Y Current Carry Function Check 2 
TEST 121214 RESULT ------------------------------------------------&gt; 
***PASS
TEST 121215 ALPG AGEN Z Current Carry Function Check 1 
TEST 121215 RESULT ------------------------------------------------&gt; 
***PASS
TEST 121216 ALPG AGEN Z Current Carry Function Check 2 
TEST 121216 RESULT ------------------------------------------------&gt; 
***PASS
TEST 121220 ALPG AGEN XYZ Base Read Check 
TEST 121220 RESULT ------------------------------------------------&gt; 
***PASS
TEST 121221 ALPG AGEN XYZ Current REG Read Check 
TEST 121221 RESULT ------------------------------------------------&gt; 
***PASS
TEST 121222 ALPG AGEN XYZ Address Select Check 
TEST 121222 RESULT ------------------------------------------------&gt; 
***PASS
TEST 121223 ALPG AGEN XYZ Base Current Select Check 
TEST 121223 RESULT ------------------------------------------------&gt; 
***PASS
TEST 121224 ALPG AGEN XYZ Address Invert Check 
TEST 121224 RESULT ------------------------------------------------&gt; 
***PASS
TEST 121225 ALPG AGEN XYZ Address Mask Check 
TEST 121225 RESULT ------------------------------------------------&gt; 
***PASS
TEST 121300 ALPG AGEN Scram Format Check 
TEST 121300 RESULT ------------------------------------------------&gt; 
***PASS
TEST 121301 ALPG AGEN Scram Enable Check 1 
TEST 121301 RESULT ------------------------------------------------&gt; 
***PASS
TEST 121302 ALPG AGEN Scram Enable Check 2 
TEST 121302 RESULT ------------------------------------------------&gt; 
***PASS
TEST 121303 ALPG DGEN Real Time Set Check 
TEST 121303 RESULT ------------------------------------------------&gt; 
***PASS
TEST 121304 ALPG DGEN TP Instruction Check 
TEST 121304 RESULT ------------------------------------------------&gt; 
***PASS
TEST 121305 ALPG DGEN DSD Instruction Check 
TEST 121305 RESULT ------------------------------------------------&gt; 
***PASS
TEST 121306 ALPG DGEN FP0/FP1 Check 
TEST 121306 RESULT ------------------------------------------------&gt; 
***PASS
TEST 121307 ALPG DGEN FP3 Function check 1 
TEST 121307 RESULT ------------------------------------------------&gt; 
***PASS
TEST 121308 ALPG DGEN FP3 Function check 2 
TEST 121308 RESULT ------------------------------------------------&gt; 
***PASS
TEST 121309 ALPG DGEN FP4 Function check 1 
TEST 121309 RESULT ------------------------------------------------&gt; 
***PASS
TEST 121310 ALPG DGEN FP4 Function check 2 
TEST 121310 RESULT ------------------------------------------------&gt; 
***PASS
TEST 121311 ALPG DGEN FP5 Function check 1 
TEST 121311 RESULT ------------------------------------------------&gt; 
***PASS
TEST 121312 ALPG DGEN FP5 Function check 2 
TEST 121312 RESULT ------------------------------------------------&gt; 
***PASS
TEST 121313 ALPG DGEN FP6 Function check 1 
TEST 121313 RESULT ------------------------------------------------&gt; 
***PASS
TEST 121314 ALPG DGEN FP6 Function check 2 
TEST 121314 RESULT ------------------------------------------------&gt; 
***PASS
TEST 121315 ALPG DGEN TP INV Check 
TEST 121315 RESULT ------------------------------------------------&gt; 
***PASS
TEST 121316 ALPG DGEN CBMA Check 
TEST 121316 RESULT ------------------------------------------------&gt; 
***PASS
TEST 121317 ALPG DGEN CBM Check 
TEST 121317 RESULT ------------------------------------------------&gt; 
***PASS
TEST 121318 ALPG DGEN CPE DRE ETC Check 
TEST 121318 RESULT ------------------------------------------------&gt; 
***PASS
TEST 121319 ALPG DGEN TP PARA Mode Check 
TEST 121319 RESULT ------------------------------------------------&gt; 
***PASS
TEST 121320 ALPG DGEN CD PARA Mode Check 
TEST 121320 RESULT ------------------------------------------------&gt; 
***PASS
TEST 121321 ALPG DGEN Serializer AP Check 1 
TEST 121321 RESULT ------------------------------------------------&gt; 
***PASS
TEST 121322 ALPG DGEN Serializer AP Check 2 
TEST 121322 RESULT ------------------------------------------------&gt; 
***PASS
TEST 121323 ALPG DGEN Serializer AP Clear Check 
TEST 121323 RESULT ------------------------------------------------&gt; 
***PASS
TEST 121324 ALPG DGEN Serializer Output Check 
TEST 121324 RESULT ------------------------------------------------&gt; 
***PASS
TEST 121325 ALPG DGEN FixData REG PARA Mode Check 
TEST 121325 RESULT ------------------------------------------------&gt; 
***PASS
TEST 121326 ALPG DGEN CDREG PARA Mode Check 
TEST 121326 RESULT ------------------------------------------------&gt; 
***PASS
TEST 121400 ALPG PM Size Sense Check 
TEST 121400 RESULT ------------------------------------------------&gt; 
***PASS
TEST 121401 ALPG PM Address Pointer Check 
TEST 121401 RESULT ------------------------------------------------&gt; 
***PASS
TEST 121402 ALPG PM Read Write Check 
TEST 121402 RESULT ------------------------------------------------&gt; 
***PASS
TEST 121403 ALPG PM Scan Mode Check 1 (SET0/1) 
TEST 121403 RESULT ------------------------------------------------&gt; 
***PASS
TEST 121404 ALPG PM Scan Mode Check 2 (DIAG1) 
TEST 121404 RESULT ------------------------------------------------&gt; 
***PASS
TEST 121405 ALPG PM Scan Mode Check 3 (DIAG2) 
TEST 121405 RESULT ------------------------------------------------&gt; 
***PASS
TEST 121406 ALPG PM Scan Start/Stop Check 
TEST 121406 RESULT ------------------------------------------------&gt; 
***PASS
TEST 121407 ALPG PM Read/Write Format Check 
TEST 121407 RESULT ------------------------------------------------&gt; 
***PASS
TEST 121408 ALPG PM Para2/4 Write Check 
TEST 121408 RESULT ------------------------------------------------&gt; 
***PASS
TEST 121409 ALPG PM Para2/4 Read Check 
TEST 121409 RESULT ------------------------------------------------&gt; 
***PASS
TEST 121410 ALPG PM Para2/4 DeviceSel Write Check 
TEST 121410 RESULT ------------------------------------------------&gt; 
***PASS
TEST 121411 ALPG PM Para2/4 DeviceSel Read Check 
TEST 121411 RESULT ------------------------------------------------&gt; 
***PASS
TEST 121412 ALPG PM Full Scan Check 
TEST 121412 RESULT ------------------------------------------------&gt; 
***PASS
TEST 121413 ALPG PM Read/Write by DMA Check 
TEST 121413 RESULT ------------------------------------------------&gt; 
***PASS
TEST 121420 ALPG PM Address Select Check 
TEST 121420 RESULT ------------------------------------------------&gt; 
***PASS
TEST 121421 ALPG PM EXP Mode Check 1 (D&lt;PM) 
TEST 121421 RESULT ------------------------------------------------&gt; 
***PASS
TEST 121422 ALPG PM Memory Block Select Check 
TEST 121422 RESULT ------------------------------------------------&gt; 
***PASS
TEST 121423 ALPG PM EXP Mode Check 2 (WPM) 
TEST 121423 RESULT ------------------------------------------------&gt; 
***PASS
TEST 121424 ALPG PM Mode Register Check 
TEST 121424 RESULT ------------------------------------------------&gt; 
***PASS
TEST 121425 ALPG PM EXP Mode Check 3 (Para WPM) 
TEST 121425 RESULT ----------------------------------------------</t>
  </si>
  <si>
    <t xml:space="preserve">99389</t>
  </si>
  <si>
    <t xml:space="preserve">V4000</t>
  </si>
  <si>
    <t xml:space="preserve">Automated Test Equipment</t>
  </si>
  <si>
    <t xml:space="preserve">De-installed, warehoused.
The equipment can be inspected by appointment.
The current storage conditions of the equipment is shown in the attached 
photo.</t>
  </si>
  <si>
    <t xml:space="preserve">99390</t>
  </si>
  <si>
    <t xml:space="preserve">109022</t>
  </si>
  <si>
    <t xml:space="preserve">V6000e</t>
  </si>
  <si>
    <t xml:space="preserve">Memory Test Engineering Workstation for Office or Laboratory Use</t>
  </si>
  <si>
    <t xml:space="preserve">-For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CN49170109
-Power Input Rating: 200-240V , 50/60 Hz, 12A
-CE Marked
-Made in USA
Boards Included:
E7124-66813 - EDC 4921 QTY 2
TSM WITH PPS32 REV 007
E7089-66500 - Power distribution board
DUAL EDGE CONNECTOR P/N: E7124-04118 REV A
LEAD TIME: 2-3 WEEKS ARO</t>
  </si>
  <si>
    <t xml:space="preserve">99388</t>
  </si>
  <si>
    <t xml:space="preserve">Versatest V4000</t>
  </si>
  <si>
    <t xml:space="preserve">De-installed, warehoused.
The equipment can be inspected by appointment.
The current storage conditions of the equipment is shown in the attached 
photo.
Includes Model E7089A
Main tester Unit Power supply options:
200-240V 1 phase 3 wire 50/60 Hz 6A
100-120V 1 phase 3 wire 50/60 Hz 12A
CE Marked
Personal Computer details:
Includes:
P/N E7104A-002 Controller s/n US44200177
V4000 EDC-4420
FRU E7089-87013/89013 V4000 configured for CSRD
Agilent P/N 82350B</t>
  </si>
  <si>
    <t xml:space="preserve">99379</t>
  </si>
  <si>
    <t xml:space="preserve">ADVANTEST </t>
  </si>
  <si>
    <t xml:space="preserve">T5375 </t>
  </si>
  <si>
    <t xml:space="preserve">TRUNCATED: -DE-INSTALLED AND WAREHOUSED. WAS WORKING BEFORE REMOVAL. SOLD "AS IS" 
CONDITIONS, EX-WAREHOUSE, ITALY.
-see attached photos for details
-Configuration:-
DIAG G:-
Configuration T5375
=
/DIAG/G
SYSTEM CONFIGURATION GENERATE
CONFIGURATION OF TEST HEAD
  PIN CONFIGURATION   1. 512DR+ 320I/O(QUARTER)
                      2.1024DR+ 640I/O(HALF)
                      3.1536DR+ 640I/O(FULL)
                      4.2048DR+ 640I/O(FULL)
                      5.1536DR+1280I/O(FULL)
                      6.2048DR+1280I/O(FULL)   [1-6] ...&gt; 1
  NUMBER OF TEST HEAD  [1,2] ...........................&gt; 1
CONFIGURATION OF TEST HEAD 1
  PE BOARD         0.NOT EXIST
                   1.    EXIST
                         DR PIN    1A1  1A5 17A1 25A1
                   CHILD A,B ....&gt;  1    1    1    1    
                   CHILD C,D ....&gt;  0    0    0    0    
                   CHILD E,F ....&gt;  0    0    0    0    
                   CHILD G,H ....&gt;  0    0    0    0    
                         IO PIN   33A1 97A1 33A5 97A5
                   CHILD A,B ....&gt;  1    1    1    1    
                   CHILD C,D ....&gt;  0    0    0    0    
                   CHILD E,F ....&gt;  0    0    0    0    
                   CHILD G,H ....&gt;  0    0    0    0    
CONFIGURATION OF DPU
  TEST HEAD 1     DC    CONFIGURATION [1-64] ...........&gt; 1-8,17-24
                  PPS   CONFIGURATION [1-256] ..........&gt; 
1-32,65-107,119-160,225-235
  AC FREQUENCY (Hz)     [50,60] ........................&gt; 50
CONFIGURATION OF FTU
  FLASH OPTION         [Y,N] ...........................&gt; YES
CONFIGURATION OF FM
  NUMBER OF FMRA BOARD [0-16] ..........................&gt;  2
  SIZE OF FMRA BOARD   [0:0G,1:1.44G,2:2.88G] ..........&gt; 1
  TYPE OF CFM          [1:TYPE-1,2:TYPE-2] .............&gt; 1
  PM(PATTERN MEMORY) BOARD EXIST [Y,N] .................&gt; YES
  SIZE OF PM BOARD     [1:1G,2:2G,3:4G,4:9G] ...........&gt; 1
CONFIGURATION OF MRA
  MRA4 EXIST [Y,N] .....................................&gt; NO
END SAVE
=
=
/LOG OFF
Data log print out:
=
/PPRO T5375
*******************************************************************************
**        T5375 SYSTEM DIAGNOSTICS    REV:6.06A(SYS TEST) 1.04B(DIAG)       
 **
**        SYSTEM ID.                                                    **
**        TH          512DR+ 320IO                                          
 **
**        START AT   2020/04/29 16:14:57                                    
 **
**                                                                          
 **
**                   TEST MODE : PASS PRINT                                 
 **
**                   SPEC      : 100.0%                                     
 **
*******************************************************************************
TEST 5001 TH   ( 10) CONTROL WORD CHECK                               
***PASS 
TEST 5002 TH   ( 10) MCW CHECK                                        
***PASS 
TEST 5003 TH   ( 10) PERFORMANCE BOARD READ CHECK                     
***PASS 
TEST 5004 TH   ( 11) PPS CONNECTION PRECHECK                          
***PASS 
TEST 5005 TH   ( 11) VS / VS MASK CHECK                               
***PASS 
TEST 5006 TH   ( 11) PCON / PCON MASK CHECK                           
***PASS 
TEST 5007 TH   ( 11) LCON CHECK                                       
***PASS 
TEST 5008 TH   ( 12) HGND CONNECTION CHECK                            
***PASS 
TEST 5009 TH   ( 12) SIGNAL PIN CONNECTION CHECK                      
***PASS 
TEST 5010 TH   ( 12) LOAD PIN CONNECTION CHECK                        
***PASS 
TEST 5011 TH   ( 13) OUTPUT RELAY CHECK                               
***PASS 
TEST 5012 TH   ( 13) HV OUT RELAY &amp; OUTPUT CHECK                      
***PASS 
TEST 5013 TH   ( 13) HV CONT RELAY CHECK                              
***PASS 
TEST 5014 TH   ( 13) DC FORCE/SENSE LINE CHECK                        
***PASS 
TEST 5015 TH   ( 16) DC LEAK CHECK                                    
***PASS 
TEST 0101 DPU  (  1) CBOX I/F 2'ND GPIB SELF    CHECK                 
***PASS 
TEST 0102 DPU  (  2) CBOX I/F 2'ND GPIB REMOTE  CHECK                 
***PASS 
TEST 0103 DPU  (  3) CBOX I/F 2'ND GPIB CLEAR   CHECK                 
***PASS 
TEST 0111 DPU  (  5) IF  LOGIC    W/R       CHECK                     
***PASS 
TEST 0141 DPU  ( 49) DC  LOGIC    W/R       CHECK                     
***PASS 
TEST 0151 DPU  ( 65) PPS LOGIC    W/R       CHECK                     
***PASS 
TEST 0231 DPU  (177) IFA R-LOAD             CHECK                     
***PASS 
TEST 0232 DPU  (179) IFA ADC          CAL &amp; CHECK                     
***PASS 
TEST 0233 DPU  (180) IFA COMPARATOR   CAL &amp; CHECK                     
***PASS 
TEST 0244 DPU  (181) DC VS    CALIBRATION &amp; CHECK                     
***PASS 
TEST 0245 DPU  (182) DC I-CLP CALIBRATION &amp; CHECK                     
***PASS 
TEST 0246 DPU  (183) DC IM    CALIBRATION &amp; CHECK                     
***PASS 
TEST 0247 DPU  (184) DC IS    CALIBRATION &amp; CHECK                     
***PASS 
TEST 0248 DPU  (185) DC VM    CALIBRATION &amp; CHECK                     
***PASS 
TEST 0249 DPU  (186) DC V-CLP CALIBRATION &amp; CHECK                     
***PASS 
TEST 0251 DPU  (187) PS R-LOAD              CHECK                     
***PASS 
TEST 0258 DPU  (187) PS ADC   CALIBRATION &amp; CHECK                     
***PASS 
TEST 0252 DPU  (188) PS VS    CALIBRATION &amp; CHECK                     
***PASS 
TEST 0253 DPU  (189) PS +IM   CALIBRATION &amp; CHECK                     
***PASS 
TEST 0254 DPU  (190) PS -IM   CALIBRATION &amp; CHECK                     
***PASS 
TEST 0255 DPU  (191) PS CLAMP CALIBRATION &amp; CHECK                     
***PASS 
TEST 0259 DPU  (192) PS VM    CALIBRATION &amp; CHECK                     
***PASS 
TEST 0411 DPU  (209) DC VSIM  VS      ACCURACY          CHECK         
***PASS 
TEST 0412 DPU  (210) DC VSIM  I-CLAMP ACCURACY          CHECK         
***PASS 
TEST 0413 DPU  (211) DC VSIM  IM      ACCURACY          CHECK         
***PASS 
TEST 0414 DPU  (212) DC ISVM  IS      ACCURACY          CHECK         
***PASS 
TEST 0415 DPU  (213) DC ISVM  V-CLAMP ACCURACY          CHECK         
***PASS 
TEST 0416 DPU  (214) DC ISVM  VM      ACCURACY          CHECK         
***PASS 
TEST 0419 DPU  (217) DC D/A       LINEARITY             CHECK         
***PASS 
TEST 0422 DPU  (218) DC VSIM  IM SETTLING (NO-LOAD)     CHECK         
***PASS 
TEST 0423 DPU  (221) DC CLAMP/GUARD ALARM               CHECK         
***PASS 
TEST 0511 DPU  (225) PS VSIM  VS      ACCURACY          CHECK         
***PASS 
TEST 0512 DPU  (226) PS VSIM  +IM     ACCURACY          CHECK         
***PASS 
TEST 0513 DPU  (226) PS VSIM  -IM     ACCURACY          CHECK         
***PASS 
TEST 0514 DPU  (228) PS VSIM  CLAMP   ACCURACY          CHECK         
***PASS 
TEST 0516 DPU  (230) PS VSVM  VM      ACCURACY          CHECK         
***PASS 
TEST 0517 DPU  (231) PS STANDBY                         CHECK         
***PASS 
TEST 0518 DPU  (232) PS GUARD ALARM                     CHECK         
***PASS 
TEST 0519 DPU  (233) PS CLAMP ALARM                     CHECK         
***PASS 
TEST 0520 DPU  (234) PS KELVIN ALARM                    CHECK         
***PASS 
TEST 0523 DPU  (235) PS VSIM  IM SETTLING (LOAD)        CHECK         
***PASS 
TEST 0524 DPU  (236) PS VSIM  IM FILTER                 CHECK         
***PASS 
TEST 2010 ALPG (  1) OBM R/W CHECK                                    
***PASS
TEST 2011 ALPG (  1) REGISTER R/W CHECK                               
***PASS
TEST 2012 ALPG (  1) OBM,OBM-AP,WCS,XSCRAM R/W CHECK                  
***PASS
TEST 2013 ALPG (  1) IDXR1-8/IDXW1-8 REG. R/W CHECK                   
***PASS
TEST 2014 ALPG (  1) IDX LR1-16 REG. R/W CHECK                        
***PASS
TEST 2015 ALPG (  1) TIMER DATA &amp; MODE REG. R/W CHECK 1 (TMSEL1-3)    
***PASS
TEST 2016 ALPG (  1) TIMER DATA &amp; MODE REG. R/W CHECK 2 (TMSEL0)      
***PASS
TEST 2017 ALPG (  1) BURST WORD COUNTER CHECK                         
***PASS
TEST 2018 ALPG (  1) TBRST (TESTER BUS RESET) CHECK                   
***PASS
TEST 2019 ALPG (  1) PG RESET (CONTROL REG.) CHECK                    
***PASS
TEST 2020 ALPG (  2) WCS0-1 R/W CHECK 1 (MARCHING)                    
***PASS
TEST 2021 ALPG (  2) WCS2-8 R/W CHECK 1 (MARCHING)                    
***PASS
TEST 2022 ALPG (  2) X PRE-SCRAM R/W CHECK 1 (MARCHING)               
***PASS
TEST 2023 ALPG (  2) Y PRE-SCRAM R/W CHECK 1 (MARCHING)               
***PASS
TEST 2024 ALPG (  2) XSCRAM R/W CHECK 1 (MARCHING)                    
***PASS
TEST 2025 ALPG (  2) YSCRAM R/W CHECK 1 (MARCHING)                    
***PASS
TEST 2026 ALPG (  2) ARIRAM R/W CHECK 1 (MARCHING)                    
***PASS
TEST 2027 ALPG (  2) ALPG MEMORY SELECT CHECK                         
***PASS
TEST 2028 ALPG (  2) ALPG MEMORY BURST WRITE CHECK 1                  
***PASS
TEST 2029 ALPG (  2) ALPG MEMORY BURST WRITE CHECK 2                  
***PASS
TEST 2030 ALPG (  3) WCS0-1 R/W CHECK 2 (DATA BIT)                    
***PASS
TEST 2031 ALPG (  3) WCS2-8 R/W CHECK 2 (DATA BIT)                    
***PASS
TEST 2032 ALPG (  3) X PRE-SCRAM R/W CHECK 2 (DATA BIT)               
***PASS
TEST 2033 ALPG (  3) Y PRE-SCRAM R/W CHECK 2 (DATA BIT)               
***PASS
TEST 2034 ALPG (  3) XSCRAM R/W CHECK 2 (DATA BIT)                    
***PASS
TEST 2035 ALPG (  3) YSCRAM R/W CHECK 2 (DATA BIT)                    
***PASS
TEST 2036 ALPG (  3) ARIRAM R/W CHECK 2 (DATA BIT)                    
***PASS
TEST 2037 ALPG (  3) INSTRUCTION ERROR CHECK                          
***PASS
TEST 2040 ALPG (  4) UNIVERSAL COUNTER CLEAR CHECK                    
***PASS
TEST 2041 ALPG (  4) UNIVERSAL COUNTER REAL-TIME CHECK                
***PASS
TEST 2042 ALPG (  4) STA(START PC) REG. BIT CHECK                     
***PASS
TEST 2043 ALPG (  4) PG STOP CHECK                                    
***PASS
TEST 2044 ALPG (  4) PG RESET CHECK                                   
***PASS
TEST 2050 ALPG (  5) NOP INSTRUCTION CHECK                            
***PASS
TEST 2051 ALPG (  5) JMP INSTRUCTION CHECK                            
***PASS
TEST 2052 ALPG (  5) STPS INSTRUCTION CHECK                           
***PASS
TEST 2053 ALPG (  5) STFL INSTRUCTION CHECK                           
***PASS
TEST 2054 ALPG (  5) PC &amp; TEST LINE CHECK                             
***PASS
TEST 2055 ALPG (  5) PC SELECT CHECK 1 (NOP/JMP)                      
***PASS
TEST 2056 ALPG (  5) PC SELECT CHECK 2 (NOP/RTN)                      
***PASS
TEST 2057 ALPG (  5) PC SELECT CHECK 3 (JMP/RTN)                      
***PASS
TEST 2060 ALPG (  6) JSR/RTN INSTRUCTION CHECK                        
***PASS
TEST 2061 ALPG (  6) SUBROUTINE STACK BIT CHECK                       
***PASS
TEST 2062 ALPG (  6) STACK ERROR CHECK 1 (STACK OVER/UNDER)           
***PASS
TEST 2063 ALPG (  6) STI1-8 INSTRUCTION CHECK                         
***PASS
TEST 2064 ALPG (  6) INC1-8 INSTRUCTION CHECK                         
***PASS
TEST 2065 ALPG (  6) IDXI1-8 INSTRUCTION CHECK                        
***PASS
TEST 2066 ALPG (  6) JSI1-8/RTN INSTRUCTION CHECK                     
***PASS
TEST 2070 ALPG (  7) JNI1-8 INSTRUCTION CHECK 1 (JNIn .-1)            
***PASS
TEST 2071 ALPG (  7) JNI1-8 INSTRUCTION CHECK 2 (JNIn .)              
***PASS
TEST 2072 ALPG (  7) JNI1-8 INSTRUCTION CHECK 3 (ZERO FLAG)           
***PASS
TEST 2073 ALPG (  7) JNI1-8I INSTRUCTION CHECK 1 (LOOP)               
***PASS
TEST 2074 ALPG (  7) JNI1-8I INSTRUCTION CHECK 2 (IDXR INC)           
***PASS
TEST 2075 ALPG (  7) JNI1-8D INSTRUCTION CHECK 1 (LOOP)               
***PASS
TEST 2076 ALPG (  7) JNI1-8D INSTRUCTION CHECK 2 (IDXR DEC)           
***PASS
TEST 2077 ALPG (  7) JNC1-16 INSTRUCTION CHECK                        
***PASS
TEST 2078 ALPG (  7) LDI1-8 INSTRUCTION CHECK                         
***PASS
TEST 2080 ALPG (  8) STTM INSTRUCTION CHECK                           
***PASS
TEST 2081 ALPG (  8) JZD INSTRUCTION CHECK                            
***PASS
TEST 2082 ALPG (  8) JET INSTRUCTION CHECK                            
***PASS
TEST 2083 ALPG (  8) SET INSTRUCTION CHECK                            
***PASS
TEST 2084 ALPG (  8) WAIT INSTRUCTION CHECK                           
***PASS
TEST 2085 ALPG (  8) OUT INSTRUCTION CHECK                            
***PASS
TEST 2086 ALPG (  8) T/TM1/TM2 INSTRUCTION CHECK                      
***PASS
TEST 2087 ALPG (  8) IDX1-8 DATA LOAD TIMING CHECK                    
***PASS
TEST 2088 ALPG (  8) IDXR1-8 DATA READ TIMING CHECK                   
***PASS
TEST 2090 ALPG (  9) INSTRUCTION COMBINATION CHECK 1                  
***PASS
TEST 2091 ALPG (  9) INSTRUCTION COMBINATION CHECK 2                  
***PASS
TEST 2092 ALPG (  9) INSTRUCTION COMBINATION CHECK 3                  
***PASS
TEST 2093 ALPG (  9) TRACE MODE INSTRUCTION CHECK 1                   
***PASS
TEST 2094 ALPG (  9) TRACE MODE INSTRUCTION CHECK 2                   
***PASS
TEST 2100 ALPG ( 10) REGISTER REAL TIME SET CHECK 1                   
***PASS
TEST 2101 ALPG ( 10) REGISTER REAL TIME SET CHECK 2                   
***PASS
TEST 2102 ALPG ( 10) XT FUNCTION    CHECK                             
***PASS
TEST 2103 ALPG ( 10) YT FUNCTION    CHECK                             
***PASS
TEST 2104 ALPG ( 10) XB INSTRUCTION CHECK                             
***PASS
TEST 2105 ALPG ( 10) YB INSTRUCTION CHECK                             
***PASS
TEST 2106 ALPG ( 10) D3 INSTRUCTION CHECK                             
***PASS
TEST 2107 ALPG ( 10) D4 INSTRUCTION CHECK                             
***PASS
TEST 2108 ALPG ( 10) D3-D4 REGISTER LINK CHECK                        
***PASS
TEST 2109 ALPG ( 10) XB-YB INSTRUCTION CHECK                          
***PASS
TEST 2110 ALPG ( 11) X-ALU SOURCE A  FIELD CHECK                      
***PASS
TEST 2111 ALPG ( 11) Y-ALU SOURCE A  FIELD CHECK                      
***PASS
TEST 2112 ALPG ( 11) X-ALU SOURCE B  FIELD CHECK                      
***PASS
TEST 2113 ALPG ( 11) Y-ALU SOURCE B  FIELD CHECK                      
***PASS
TEST 2114 ALPG ( 11) X-ALU OPERATION FIELD CHECK                      
***PASS
TEST 2115 ALPG ( 11) Y-ALU OPERATION FIELD CHECK 1                    
***PASS
TEST 2116 ALPG ( 11) Y-ALU OPERATION FIELD CHECK 2                    
***PASS
TEST 2117 ALPG ( 11) Y-ALU OPERATION FIELD CHECK 3                    
***PASS
TEST 2118 ALPG ( 11) Y-ALU OPERATION FIELD CHECK 4                    
***PASS
TEST 2119 ALPG ( 11) Y-ALU OPERATION FIELD CHECK 5                    
***PASS
TEST 2120 ALPG ( 12) X-ALU DESTINATION FIELD CHECK                    
***PASS
TEST 2121 ALPG ( 12) Y-ALU DESTINATION FIELD CHECK                    
***PASS
TEST 2122 ALPG ( 12) X-OUT DATA MULTIPLEXER  CHECK (XC,XB,XS)         
***PASS
TEST 2123 ALPG ( 12) Y-OUT DATA MULTIPLEXER  CHECK (YC,YB,YS)         
***PASS
TEST 2124 ALPG ( 12) XB CARRY CHECK                                   
***PASS
TEST 2125 ALPG ( 12) XC CARRY CHECK                                   
***PASS
TEST 2126 ALPG ( 12) YB CARRY CHECK                                   
***PASS
TEST 2127 ALPG ( 12) YC CARRY CHECK                                   
***PASS
TEST 2128 ALPG ( 12) LMAX&lt;&gt;HMAX INSTRUCTION CHECK                     
***PASS
TEST 2130 ALPG ( 13) Z INSTRUCTION CHECK 1                            
***PASS
TEST 2131 ALPG ( 13) Z INSTRUCTION CHECK 2                            
***PASS
TEST 2132 ALPG ( 13) Z INSTRUCTION CHECK 3                            
***PASS
TEST 2133 ALPG ( 13) N INSTRUCTION CHECK                              
***PASS
TEST 2134 ALPG ( 13) X ADDRESS MULTIPLEXER CHECK                      
***PASS
TEST 2135 ALPG ( 13) Y ADDRESS MULTIPLEXER CHECK                      
***PASS
TEST 2136 ALPG ( 13) /X INSTRUCTION CHECK                             
***PASS
TEST 2137 ALPG ( 13) /Y INSTRUCTION CHECK                             
***PASS
TEST 2138 ALPG ( 13) /Z INSTRUCTION CHECK                             
***PASS
TEST 2139 ALPG ( 13) B INSTRUCTION CHECK                              
***PASS
TEST 2140 ALPG ( 14) XMAX MASK CHECK                                  
***PASS
TEST 2141 ALPG ( 14) YMAX MASK CHECK                                  
***PASS
TEST 2142 ALPG ( 14) X-Z MULTIPLEXER CHECK (X-Z ENABLE)               
***PASS
TEST 2143 ALPG ( 14) Y-Z MULTIPLEXER CHECK (Y-Z ENABLE)               
***PASS
TEST 2144 ALPG ( 14) X-Z MULTIPLEXER CHECK (Z_CONT)                   
***PASS
TEST 2145 ALPG ( 14) Y-Z MULTIPLEXER CHECK (Z_CONT)                   
***PASS
TEST 2146 ALPG ( 14) X-N MULTIPLEXER CHECK (X-N ENABLE)               
***PASS
TEST 2147 ALPG ( 14) Y-N MULTIPLEXER CHECK (Y-N ENABLE)               
***PASS
TEST 2148 ALPG ( 14) X-B MULTIPLEXER CHECK (X-N ENABLE)               
***PASS
TEST 2149 ALPG ( 14) Y-B MULTIPLEXER CHECK (Y-N ENABLE)               
***PASS
TEST 2150 ALPG ( 15) REFRESH COUNTER CHECK 1                          
***PASS
TEST 2151 ALPG ( 15) REFRESH COUNTER CHECK 2                          
***PASS
TEST 2152 ALPG ( 15) X OFFSET ADDRESS ADDER CHECK                     
***PASS
TEST 2153 ALPG ( 15) Y OFFSET ADDRESS ADDER CHECK                     
***PASS
TEST 2154 ALPG ( 15) XB INSTRUCTION CHECK (CARRY)                     
***PASS
TEST 2155 ALPG ( 15) YB INSTRUCTION CHECK (CARRY)                     
***PASS
TEST 2156 ALPG ( 15) XB INSTRUCTION CHECK (/X)                        
***PASS
TEST 2157 ALPG ( 15) YB INSTRUCTION CHECK (/Y)                        
***PASS
TEST 2158 ALPG ( 15) XB &amp; YB INSTRUCTION CHECK (LINK)                 
***PASS
TEST 2159 ALPG ( 15) PGBUS ACCESS CHECK ON PG RUNNING                 
***PASS
TEST 2160 ALPG ( 16) PRESCRAM FORMAT REGISTER R/W CHECK               
***PASS
TEST 2161 ALPG ( 16) PRESCRAM ADDRESS SELECTOR CHECK                  
***PASS
TEST 2162 ALPG ( 16) PRESCRAM SCRAMBLE DISABLE CHECK (PDS,FM_SIDE)    
***PASS
TEST 2163 ALPG ( 16) PRESCRAM SCRAMBLE ENABLE  CHECK (PDS,FM_SIDE)    
***PASS
TEST 2164 ALPG ( 16) PRESCRAM SCRAMBLE DISABLE CHECK (DGEN_SIDE)      
***PASS
TEST 2165 ALPG ( 16) PRESCRAM SCRAMBLE ENABLE  CHECK (DGEN_SIDE)      
***PASS
TEST 2166 ALPG ( 16) PRESCRAM DISABLE CHECK                           
***PASS
TEST 2170 ALPG ( 17) PRESCRAM Y PLUS Z FUNCTION CHECK                 
***PASS
TEST 2171 ALPG ( 17) PRESCRAM Y XOR Z  FUNCTION CHECK                 
***PASS
TEST 2172 ALPG ( 17) PRESCRAM CONT REG ON/OFF CHECK                   
***PASS
TEST 2173 ALPG ( 17) PRESCRAM REAL-TIME OFF CHECK                     
***PASS
TEST 2174 ALPG ( 17) PRESCRAM MODE SELECT CHECK                       
***PASS
TEST 2180 ALPG ( 18) SCRAM FORMAT REGISTER R/W CHECK                  
***PASS
TEST 2181 ALPG ( 18) SCRAM ADDRESS SELECTOR CHECK                     
***PASS
TEST 2182 ALPG ( 18) SCRAM SCRAMBLE DISABLE CHECK (PDS_SIDE)          
***PASS
TEST 2183 ALPG ( 18) SCRAM SCRAMBLE ENABLE  CHECK (PDS_SIDE)          
***PASS
TEST 2184 ALPG ( 18) SCRAM SCRAMBLE DISABLE CHECK (FM_SIDE)           
***PASS
TEST 2185 ALPG ( 18) SCRAM SCRAMBLE ENABLE  CHECK (FM_SIDE)           
***PASS
TEST 2186 ALPG ( 18) SCRAM REAL-TIME OFF CHECK                        
***PASS
TEST 2187 ALPG ( 18) PAGE DETECTOR CHECK                              
***PASS
TEST 2190 ALPG ( 19) X,Y-SYNC MODE FUNCTION CHECK                     
***PASS
TEST 2191 ALPG ( 19) SYNC MODE FUNCTION CHECK                         
***PASS
TEST 2192 ALPG ( 19) WINDOW MODE FUNCTION CHECK 1 (X)                 
***PASS
TEST 2193 ALPG ( 19) WINDOW MODE FUNCTION CHECK 2 (Y)                 
***PASS
TEST 2194 ALPG ( 19) WINDOW MODE FUNCTION CHECK 3 (X MASK)            
***PASS
TEST 2195 ALPG ( 19) WINDOW MODE FUNCTION CHECK 4 (Y MASK)            
***PASS
TEST 2196 ALPG ( 19) WINDOW MODE FUNCTION CHECK 5                     
***PASS
TEST 2197 ALPG ( 19) MA,MB SIGNAL OUTPUT CHECK                        
***PASS
TEST 2200 ALPG ( 20) ADDRESS SHIFT MODE FUNCTION CHECK 1 (LOAD)       
***PASS
TEST 2201 ALPG ( 20) ADDRESS SHIFT MODE FUNCTION CHECK 2 (SR1)        
***PASS
TEST 2202 ALPG ( 20) ADDRESS SHIFT MODE FUNCTION CHECK 3 (SL1)        
***PASS
TEST 2203 ALPG ( 20) ADDRESS SHIFT MODE FUNCTION CHECK 4 (ROTATE)     
***PASS
TEST 2204 ALPG ( 20) ADDRESS SHIFT MODE FUNCTION CHECK 5 (SR2)        
***PASS
TEST 2205 ALPG ( 20) ADDRESS SHIFT MODE FUNCTION CHECK 6 (SR4)        
***PASS
TEST 2206 ALPG ( 20) ADDRESS SHIFT MODE FUNCTION CHECK 7 (SR8)        
***PASS
TEST 2207 ALPG ( 20) ADDRESS SHIFT MODE FUNCTION CHECK 8 (SL2)        
***PASS
TEST 2208 ALPG ( 20) ADDRESS SHIFT MODE FUNCTION CHECK 9 (SL4)        
***PASS
TEST 2209 ALPG ( 20) ADDRESS SHIFT MODE FUNCTION CHECK 10(SL8)        
***PASS
TEST 2210 ALPG ( 21) ADDRESS SHIFT MODE FUNCTION CHECK 11             
***PASS
TEST 2211 ALPG ( 21) ADDRESS SHIFT MODE FUNCTION CHECK 12             
***PASS
TEST 2212 ALPG ( 21) ADDRESS SHIFT MODE FUNCTION CHECK 13             
***PASS
TEST 2213 ALPG ( 21) ADDRESS SHIFT MODE FUNCTION CHECK 14             
***PASS
TEST 2214 ALPG ( 21) ADDRESS SHIFT MODE FUNCTION CHECK 15             
***PASS
TEST 2215 ALPG ( 21) ADDRESS SHIFT MODE FUNCTION CHECK 16             
***PASS
TEST 2216 ALPG ( 21) ADDRESS SHIFT MODE FUNCTION CHECK 17             
***PASS
TEST 2220 ALPG ( 22) REGISTER REAL-TIME SET CHECK 3                   
***PASS
TEST 2221 ALPG ( 22) TP1 REGISTER FUNCTION CHECK                      
***PASS
TEST 2222 ALPG ( 22) TP2 REGISTER FUNCTION CHECK                      
***PASS
TEST 2223 ALPG ( 22) /D1 &amp; DCMR1  FUNCTION CHECK                      
***PASS
TEST 2224 ALPG ( 22) /D2 &amp; DCMR2  FUNCTION CHECK                      
***PASS
TEST 2225 ALPG ( 22) DATA HOLD INSTRUCTION CHECK (PD)                 
***PASS
TEST 2226 ALPG ( 22) PARITY MODE CHECK                                
***PASS
TEST 2227 ALPG ( 22) DSD,RCD,CCD REGISTER FUNCTION CHECK              
***PASS
TEST 2230 ALPG ( 23) FP0  FUNCTION CHECK (FIX-0)                      
***PASS
TEST 2231 ALPG ( 23) FP1  FUNCTION CHECK (CHECKER)                    
***PASS
TEST 2232 ALPG ( 23) FP3  FUNCTION CHECK (DIAGONAL)                   
***PASS
TEST 2233 ALPG ( 23) FP4  FUNCTION CHECK (INVERTED DIAGONAL)          
***PASS
TEST 2234 ALPG ( 23) FP7  FUNCTION CHECK (MASK PARITY)                
***PASS
TEST 2235 ALPG ( 23) FP8  FUNCTION CHECK (ROW BAR)                    
***PASS
TEST 2236 ALPG ( 23) FP9  FUNCTION CHECK (COLUMN BAR)                 
***PASS
TEST 2237 ALPG ( 23) FP10 FUNCTION CHECK (ROW/COLUMN BAR)             
***PASS
TEST 2238 ALPG ( 23) FP FUNCTION DATA CHECK                           
***PASS
TEST 2240 ALPG ( 24) FP5  FUNCTION CHECK (DIAGONAL-2)                 
***PASS
TEST 2241 ALPG ( 24) FP6  FUNCTION CHECK (INVERTED DIAGONAL-2)        
***PASS
TEST 2242 ALPG ( 24) FPX  FUNCTION CHECK                              
***PASS
TEST 2243 ALPG ( 24) PATA/PATB FUNCTION CHECK 1 (18BIT MODE)          
***PASS
TEST 2244 ALPG ( 24) PATA/PATB FUNCTION CHECK 1 (36BIT MODE)          
***PASS
TEST 2245 ALPG ( 24) PATA/PATB FUNCTION CHECK 3 (DSEL=#1)             
***PASS
TEST 2250 ALPG ( 25) ARIRAM ADDRESS FORMAT REGISTER R/W CHECK         
***PASS
TEST 2251 ALPG ( 25) ARIRAM ADDRESS SELECTOR CHECK                    
***PASS
TEST 2252 ALPG ( 25) ARIRAM DATA-INVERT CHECK                         
***PASS
TEST 2253 ALPG ( 25) ARIRAM SIGNAL HOLD CHECK                         
***PASS
TEST 2254 ALPG ( 25) ARIRAM INVERT REAL-TIME INHIBIT CHECK            
***PASS
TEST 2255 ALPG ( 25) FLAG SIGNAL OUTPUT CHECK                         
***PASS
TEST 2256 ALPG ( 25) DBM AP FUNCTION CHECK                            
***PASS
TEST 2257 ALPG ( 25) DBM PC FUNCTION CHECK                            
***PASS
TEST 2258 ALPG ( 25) DFLG TOGGLE FUNCTION CHECK                       
***PASS
TEST 2259 ALPG ( 25) DFLG DATA-INVERT CHECK                           
***PASS
TEST 2260 ALPG ( 26) DATA SHIFT FUNCTION CHECK 1 (X1)                 
***PASS
TEST 2261 ALPG ( 26) DATA SHIFT FUNCTION CHECK 2 (X2)                 
***PASS
TEST 2262 ALPG ( 26) DATA SHIFT FUNCTION CHECK 3 (X4)                 
***PASS
TEST 2263 ALPG ( 26) DATA SHIFT FUNCTION CHECK 4 (X8)                 
***PASS
TEST 2264 ALPG ( 26) CYCLE PALETTE CHECK                              
***PASS
TEST 2270 ALPG ( 27) PC-SYNC  FUNCTION CHECK                          
***PASS
TEST 2271 ALPG ( 27) TS-SYNC  FUNCTION CHECK                          
***PASS
TEST 2272 ALPG ( 27) MUT-SYNC FUNCTION CHECK                          
***PASS
TEST 2273 ALPG ( 27) PPS CONTROL SIGNAL SELECTOR CHECK                
***PASS
TEST 2274 ALPG ( 27) MUT CONTROL SIGNAL CHECK                         
***PASS
TEST 2275 ALPG ( 27) MC SIGNAL CHECK                                  
***PASS
TEST 2276 ALPG ( 27) FC,FTEST SIGNAL CHECK                            
***PASS
TEST 2277 ALPG ( 27) PREF SIGNAL CHECK                                
***PASS
TEST 2278 ALPG ( 27) CPE,DRE,RINV SIGNAL CHECK                        
***PASS
TEST 2279 ALPG ( 27) CPE,DRE,RINV SELECTOR CHECK                      
***PASS
TEST 2280 ALPG ( 28) WINDOW MODE CHECK                                
***PASS
TEST 2281 ALPG ( 28) TS READ CHECK                                    
***PASS
TEST 2282 ALPG ( 28) TS CONTROL CHECK 1 (PAGE MODE)                   
***PASS
TEST 2283 ALPG ( 28) TS CONTROL CHECK 2 (PAGE MODE)                   
***PASS
TEST 2284 ALPG ( 28) TS CONTROL CHECK 3 (PAGE MODE)                   
***PASS
TEST 2285 ALPG ( 28) PC READ CHECK                                    
***PASS
TEST 2286 ALPG ( 28) FAIL STOP FUNCTION CHECK                         
***PASS
TEST 2287 ALPG ( 28) AM1-2 READ CHECK 1 (PAGE MODE)                   
***PASS
TEST 2288 ALPG ( 28) AM1-2 READ CHECK 2 (RAS ONLY REFRESH MODE)       
***PASS
TEST 2290 ALPG ( 29) UNIVERSAL COUNTER CHECK 1 (PATTERN COUNT)        
***PASS
TEST 2291 ALPG ( 29) UNIVERSAL COUNTER CHECK 2 (SYNC COUNT)           
***PASS
TEST 2292 ALPG ( 29) UNIVERSAL COUNTER CHECK 3 (FAIL COUNT)           
***PASS
TEST 2293 ALPG ( 29) FAIL TRIGGER CHECK                               
***PASS
TEST 2300 ALPG ( 30) TIMER CHECK (STTM INSTRUCTION)                   
***PASS
TEST 2301 ALPG ( 30) STTM,STTM1 STTM2 DATA LOAD CHECK                 
***PASS
TEST 2302 ALPG ( 30) TIMER1(GENERAL TIMER) FULL BIT COUNT CHECK       
***PASS
TEST 2303 ALPG ( 30) TIMER2(PAUSE TIMER) FULL BIT COUNT CHECK         
***PASS
TEST 2304 ALPG ( 30) TIMER3(TRAS TIMER) FULL BIT COUNT CHECK          
***PASS
TEST 2305 ALPG ( 30) TIMER OPERATION CHECK-1 (TIMER DATA=#1)          
***PASS
TEST 2306 ALPG ( 30) TIMER OPERATION CHECK-2 (FIRST PAT TIMER START)  
***PASS
TEST 2307 ALPG ( 30) TIMER OPERATION CHECK-3 (STTM &amp; T COMBINATION)   
***PASS
TEST 2308 ALPG ( 30) TIMER OPERATION CHECK-4 (CONTINUE TIMER START)   
***PASS
TEST 2310 ALPG ( 31) TIMER ENABLE    MODE CHECK                       
***PASS
TEST 2311 ALPG ( 31) TIMER REFRESH_A MODE CHECK                       
***PASS
TEST 2312 ALPG ( 31) TIMER REFRESH_B MODE CHECK                       
***PASS
TEST 2313 ALPG ( 31) TIMER TRAS      MODE CHECK                       
***PASS
TEST 2314 ALPG ( 31) TIMER PAUSE     MODE CHECK                       
***PASS
TEST 2315 ALPG ( 31) TIMER PAUSE &amp; ENABLE MODE CHECK                  
***PASS
TEST 2320 ALPG ( 32) TIMER1 RANGE CHECK 1 (CURRENT)                   
***PASS
TEST 2321 ALPG ( 32) TIMER1 RANGE CHECK 2 (TIMER RANGE)               
***PASS
TEST 2322 ALPG ( 32) TIMER2 RANGE CHECK   (TIMER RANGE)               
***PASS
TEST 2323 ALPG ( 32) TIMER3 RANGE CHECK 1 (CURRENT)                   
***PASS
TEST 2324 ALPG ( 32) TIMER3 RANGE CHECK 2 (TIMER RANGE)               
***PASS
TEST 2325 ALPG ( 32) PAUSE &amp; INTERRUPT CHECK                          
***PASS
TEST 2330 ALPG ( 33) INTERRUPT CHECK 1  (ISP)                         
***PASS
TEST 2331 ALPG ( 33) INTERRUPT CHECK 2  (INTERRUPT RETURN)            
***PASS
TEST 2332 ALPG ( 33) INTERRUPT CHECK 3  (ISTK)                        
***PASS
TEST 2333 ALPG ( 33) INTERRUPT CHECK 4  (JSR INST.)                   
***PASS
TEST 2334 ALPG ( 33) INTERRUPT CHECK 5  (IDXI INST. OP=0)             
***PASS
TEST 2335 ALPG ( 33) INTERRUPT CHECK 6  (IDXI INST. OP&lt;&gt;0)            
***PASS
TEST 2336 ALPG ( 33) INTERRUPT CHECK 7  (JSI INST.)                   
***PASS
TEST 2337 ALPG ( 33) INTERRUPT CHECK 8  (JNI INST. OP=PC,IDX=0)       
***PASS
TEST 2338 ALPG ( 33) INTERRUPT CHECK 9  (JNI INST. OP=PC,IDX&lt;&gt;0)      
***PASS
TEST 2339 ALPG ( 33) INTERRUPT CHECK 10 (JNI INST. OP&lt;&gt;PC)            
***PASS
TEST 2340 ALPG ( 34) INTERRUPT CHECK 11 (RTN INST.)                   
***PASS
TEST 2341 ALPG ( 34) INTERRUPT CHECK 12 (STPS INST.)                  
***PASS
TEST 2342 ALPG ( 34) INTERRUPT CHECK 13 (STFL INST.)                  
***PASS
TEST 2343 ALPG ( 34) INTERRUPT CHECK 14 (I INST.)                     
***PASS
TEST 2344 ALPG ( 34) STACK ERROR CHECK 2                              
***PASS
TEST 2350 ALPG ( 35) FLGW1  INSTRUCTION MATCH DETECTOR CHECK          
***PASS
TEST 2351 ALPG ( 35) FLGS1  INSTRUCTION MATCH DETECTOR CHECK          
***PASS
TEST 2352 ALPG ( 35) FLGJ1  INSTRUCTION MATCH DETECTOR CHECK          
***PASS
TEST 2353 ALPG ( 35) FLGL1  INSTRUCTION MATCH DETECTOR CHECK          
***PASS
TEST 2354 ALPG ( 35) FLGLI1 INSTRUCTION MATCH DETECTOR CHECK -1       
***PASS
TEST 2355 ALPG ( 35) FLGLI1 INSTRUCTION MATCH DETECTOR CHECK -2       
***PASS
TEST 2356 ALPG ( 35) STBAR &amp; FLGLI1 BRANCH CHECK (BAR BIT CHECK)      
***PASS
TEST 2357 ALPG ( 35) FLGLIZ INSTRUCTION MATCH DETECTOR CHECK -1       
***PASS
TEST 2358 ALPG ( 35) FLGLIZ INSTRUCTION MATCH DETECTOR CHECK -2       
***PASS
TEST 2359 ALPG ( 35) STBAR &amp; FLGLIZ BRANCH CHECK (BAR BIT CHECK)      
***PASS
TEST 2360 ALPG ( 36) FLGW1  INSTRUCTION &amp; INTERRUPT CHECK             
***PASS
TEST 2361 ALPG ( 36) FLGS1  INSTRUCTION &amp; INTERRUPT CHECK             
***PASS
TEST 2362 ALPG ( 36) FLGJ1  INSTRUCTION &amp; INTERRUPT CHECK             
***PASS
TEST 2363 ALPG ( 36) FLGL1  INSTRUCTION &amp; INTERRUPT CHECK             
***PASS
TEST 2364 ALPG ( 36) FLGLI1  INSTRUCTION &amp; INTERRUPT CHECK 1          
***PASS
TEST 2365 ALPG ( 36) FLGLI1  INSTRUCTION &amp; INTERRUPT CHECK 2          
***PASS
TEST 2366 ALPG ( 36) FLGLIZ  INSTRUCTION &amp; INTERRUPT CHECK 1          
***PASS
TEST 2367 ALPG ( 36) FLGLIZ  INSTRUCTION &amp; INTERRUPT CHECK 2          
***PASS
TEST 2368 ALPG ( 36) FLGLI1  INSTRUCTION &amp; FAIL STOP CHECK            
***PASS
TEST 2370 ALPG ( 37) INTERRUPT DELAY CHECK                            
***PASS
TEST 2371 ALPG ( 37) JAF INSTRUCTION CHECK                            
***PASS
TEST 2372 ALPG ( 37) FLASH MODE MATCH CHECK(36BIT)                    
***PASS
TEST 2380 ALPG ( 38) REPEAT FUNCTION CHECK 1 (RESTART)                
***PASS
TEST 2381 ALPG ( 38) REPEAT FUNCTION CHECK 2 (PASS/FAIL STATUS)       
***PASS
TEST 2382 ALPG ( 38) REPEAT FUNCTION CHECK 3 (PASS/FAIL INHIBIT)      
***PASS
TEST 2383 ALPG ( 38) REPEAT FUNCTION CHECK 4 (STACK ERROR)            
***PASS
TEST 2384 ALPG ( 38) REPEAT FUNCTION CHECK 5 (STACK ERROR)            
***PASS
TEST 2385 ALPG ( 38) REPEAT FUNCTION CHECK 6 (STOP MPAT)              
***PASS
TEST 2386 ALPG ( 38) REPEAT FUNCTION CHECK 7 (FAIL STOP REPEAT)       
***PASS
TEST 2390 ALPG ( 39) TRACE STEP FUNCTION CHECK                        
***PASS
TEST 2391 ALPG ( 39) TRACE BREAK ON PC FUNCTION CHECK                 
***PASS
TEST 2392 ALPG ( 39) TRACE BREAK ON PAT FUNCTION CHECK                
***PASS
TEST 2393 ALPG ( 39) TRACE BREAK ON SYNC FUNCTION CHECK               
***PASS
TEST 2394 ALPG ( 39) TRACE MODE STPS/STFL CHECK                       
***PASS
TEST 2395 ALPG ( 39) TRACE MODE PASS/FAIL FLAG CHECK                  
***PASS
TEST 2396 ALPG ( 39) TRACE &amp; REPEAT MODE CHECK                        
***PASS
TEST 2397 ALPG ( 39) TRACE BREAK ON PC CONTINUOUS CHECK               
***PASS
TEST 2398 ALPG ( 39) TRACE BREAK ON PAT CONTINUOUS CHECK              
***PASS
TEST 2399 ALPG ( 39) TRACE BREAK ON SYNC CONTINUOUS CHECK             
***PASS
TE</t>
  </si>
  <si>
    <t xml:space="preserve">79588</t>
  </si>
  <si>
    <t xml:space="preserve">Agilent / Verigy / Keysight</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</si>
  <si>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</si>
  <si>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</si>
  <si>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</si>
  <si>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</si>
  <si>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</si>
  <si>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</si>
  <si>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76605</t>
  </si>
  <si>
    <t xml:space="preserve">41501B</t>
  </si>
  <si>
    <t xml:space="preserve">SMU and Pulse Generator Expander 2 units</t>
  </si>
  <si>
    <t xml:space="preserve">The Keysight 41501B SMU and Pulse Generator Expander unit is available to 
augment the measurement capabilities of the 4155C and 4156C. The 41501B 
plugs into the rear of the 4155C/4156C, and its additional measurement 
resources are automatically recognized by the 4155C/4156C during boot-up. 
These additional resources appear in the 4155C/4156C “Channels: Channel 
Definition” page and they are treated exactly the same as the measurement 
resources of the 4155C/4156C
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</si>
  <si>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 xml:space="preserve">10544</t>
  </si>
  <si>
    <t xml:space="preserve">4261A</t>
  </si>
  <si>
    <t xml:space="preserve">LCR METER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</si>
  <si>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</si>
  <si>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</si>
  <si>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</si>
  <si>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</si>
  <si>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</si>
  <si>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</si>
  <si>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</si>
  <si>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</si>
  <si>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</si>
  <si>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</si>
  <si>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2669</t>
  </si>
  <si>
    <t xml:space="preserve">Angelantoni</t>
  </si>
  <si>
    <t xml:space="preserve">T600 TU5</t>
  </si>
  <si>
    <t xml:space="preserve">Large Clean-room Oven with internal blowers</t>
  </si>
  <si>
    <t xml:space="preserve">FACILITIES</t>
  </si>
  <si>
    <t xml:space="preserve">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</si>
  <si>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 xml:space="preserve">10637</t>
  </si>
  <si>
    <t xml:space="preserve">T600 TUS</t>
  </si>
  <si>
    <t xml:space="preserve">inquire</t>
  </si>
  <si>
    <t xml:space="preserve">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</si>
  <si>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 xml:space="preserve">110711</t>
  </si>
  <si>
    <t xml:space="preserve">AP &amp; S</t>
  </si>
  <si>
    <t xml:space="preserve">AWP</t>
  </si>
  <si>
    <t xml:space="preserve">Fully automated Wet Bench</t>
  </si>
  <si>
    <t xml:space="preserve">The equipment has been professionally de-installed, and is currently 
located in a storage warehouse. Equipment condition: Very Good. 
Configuration notes: Tool is sold with all accessories.</t>
  </si>
  <si>
    <t xml:space="preserve">34740</t>
  </si>
  <si>
    <t xml:space="preserve">TwinStep-B H3P04</t>
  </si>
  <si>
    <t xml:space="preserve">Semi-Automatic Wet Bench, used for H3PO4 with a 2 stage Megasonic and QDR</t>
  </si>
  <si>
    <t xml:space="preserve">200 mm</t>
  </si>
  <si>
    <t xml:space="preserve">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This wet bench comes with all the documentation, as you would expect for a 
machine made in Germany.
We have scanned all the documents and uploaded them to google drive.
Here are links to all the documents.
You can browse them and download them if you like.
If you need to know any more technical information about any aspects, then, 
please let me know:-
Specifications, mechanical drawings and electrical schematics:
&lt;https://drive.google.com/file/d/1I3oSFibY6gcHm7PadE4iOpvCC7lA_vUa/view?usp=sharing&gt;
Operation Manual:
&lt;https://drive.google.com/file/d/1VzjaP-jHg0oL2pfecrkpumSspRTFVteO/view?usp=sharing&gt;
Maintenance Manual:
&lt;https://drive.google.com/file/d/1-L73w7Ws1DFf3p3BhXrbJ565rJMN2yrb/view?usp=sharing&gt;
 </t>
  </si>
  <si>
    <t xml:space="preserve">101768</t>
  </si>
  <si>
    <t xml:space="preserve">Applied Materials</t>
  </si>
  <si>
    <t xml:space="preserve">0010-00557 REV A</t>
  </si>
  <si>
    <t xml:space="preserve">Heat Exchanger</t>
  </si>
  <si>
    <t xml:space="preserve">Type: 0010-00557 rev A
UNIT DIMENSIONS: 51 CM X 73 CM X 70 CM (H)
ESTIMATED CRATE DIMENSIONS: 61 CM X 83 CM X 100 CM (H)
ESTIMATED CRATED WEIGHT: 200 KGS</t>
  </si>
  <si>
    <t xml:space="preserve">110712</t>
  </si>
  <si>
    <t xml:space="preserve">Centura 5200 HTF Epitaxial</t>
  </si>
  <si>
    <t xml:space="preserve">3 Chamber Atmospheric Epitaxial Deposition system</t>
  </si>
  <si>
    <t xml:space="preserve">The equipment is still installed in the cleanroom.  Equipment condition: 
Good.Software Ver: B6.30 CB1 Amps: 300A SBC Type: V452 Flow Point Model: 
Nano Valve Gas Panel Type: Configurable Wafer Size: 200mm (with conversion 
kit 150mm is possible) M-Monitor: CRT 3 Chambers HTF ATM EPI With digital 
Flow-Control of the cooling systems with interlock and passphrase (Siemens 
PLC) HDD was upgraded to RAID System Temperature Control Dual Pyrometer</t>
  </si>
  <si>
    <t xml:space="preserve">110713</t>
  </si>
  <si>
    <t xml:space="preserve">The equipment is still installed in the cleanroom. Equipment condition: Good.</t>
  </si>
  <si>
    <t xml:space="preserve">83514</t>
  </si>
  <si>
    <t xml:space="preserve">Opal 7830i Enhanced</t>
  </si>
  <si>
    <t xml:space="preserve">CD-SEM</t>
  </si>
  <si>
    <t xml:space="preserve">100 mm to 200 mm</t>
  </si>
  <si>
    <t xml:space="preserve">-De-installed.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</si>
  <si>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 xml:space="preserve">110714</t>
  </si>
  <si>
    <t xml:space="preserve">P5000</t>
  </si>
  <si>
    <t xml:space="preserve">3 Chamber Dry Etch</t>
  </si>
  <si>
    <t xml:space="preserve">150 MM</t>
  </si>
  <si>
    <t xml:space="preserve">The equipment has been professionally de-installed, and is currently 
located in a storage warehouse. Equipment condition: Very Good. 
Configuration notes: From Chamber B following Parts are missing: RF 
Generator RF Match Baratron Turbo/Controller Chamber B,C,D are etch 
chambers.</t>
  </si>
  <si>
    <t xml:space="preserve">110717</t>
  </si>
  <si>
    <t xml:space="preserve">3 Chambers PECVD TEOS</t>
  </si>
  <si>
    <t xml:space="preserve">The equipment has been professionally de-installed, and is currently 
located in a storage warehouse. Equipment condition: Very Good. 
Configuration notes: CHAMBER A x Universal CVD Teos CHAMBER B x Universal 
CVD Teos CHAMBER D x Universal CVD Teos Tool is sold with three chambers 
and was used in cleanroom until August 2023</t>
  </si>
  <si>
    <t xml:space="preserve">110715</t>
  </si>
  <si>
    <t xml:space="preserve">4 Chamber SiN CVD</t>
  </si>
  <si>
    <t xml:space="preserve">The equipment has been professionally de-installed, and is currently 
located in a storage warehouse. Equipment condition: Very Good. 
Configuration notes: The system is fitted with 4x Standard SNIT Chambers</t>
  </si>
  <si>
    <t xml:space="preserve">110716</t>
  </si>
  <si>
    <t xml:space="preserve">P5000 Mark 2</t>
  </si>
  <si>
    <t xml:space="preserve">2 Chambers TEOS PECVD and 2 Chambers Dry Etch</t>
  </si>
  <si>
    <t xml:space="preserve">The equipment has been professionally de-installed, and is currently 
located in a storage warehouse. Equipment condition: Very Good. 
Configuration notes: CHAMBER A Universal CVD Teos CHAMBER B Universal CVD 
Teos CHAMBER C Mark2 Etch CHAMBER D Mark2 Etch The Tool is sold with 4 
chambers and was productive until August 2023</t>
  </si>
  <si>
    <t xml:space="preserve">108254</t>
  </si>
  <si>
    <t xml:space="preserve">CVD system with 4 x DXZ chambers, Silane process</t>
  </si>
  <si>
    <t xml:space="preserve">ce marked. Was refurbished in 2001.</t>
  </si>
  <si>
    <t xml:space="preserve">108255</t>
  </si>
  <si>
    <t xml:space="preserve">ASM</t>
  </si>
  <si>
    <t xml:space="preserve">A400</t>
  </si>
  <si>
    <t xml:space="preserve">Vertical furnace, wet oxide process</t>
  </si>
  <si>
    <t xml:space="preserve">The equipment has been professionally de-installed, and is currently 
located in a storage warehouse. Condition: Good.Both Tubes are in good 
condition.
Last maintenance was in December 2021.
Tube 1D was last used January 2022
Tube 2D was last used August 2022
Tool is in original condition</t>
  </si>
  <si>
    <t xml:space="preserve">108256</t>
  </si>
  <si>
    <t xml:space="preserve">The equipment has been professionally de-installed, and is currently 
located in a storage warehouse. Condition: Good.Both Tubes are in good 
condition.
Last maintenance was in December 2022.
Heating Cassette from 1D is broken.
Tool is in original condition</t>
  </si>
  <si>
    <t xml:space="preserve">110718</t>
  </si>
  <si>
    <t xml:space="preserve">Vertical furnace,Poly process</t>
  </si>
  <si>
    <t xml:space="preserve">missing parts</t>
  </si>
  <si>
    <t xml:space="preserve">The equipment has been professionally de-installed, and is currently 
located in a storage warehouse. Equipment condition: Very Good. 
Configuration notes: Furnace will be sold without Reactor 2.
Parts for sale: WIP Reactor 1 Poly Cassette heater Robot Housing Power 
Cabinet</t>
  </si>
  <si>
    <t xml:space="preserve">77017</t>
  </si>
  <si>
    <t xml:space="preserve">Cell electrical tester</t>
  </si>
  <si>
    <t xml:space="preserve">Electrical Cell tester</t>
  </si>
  <si>
    <t xml:space="preserve">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</si>
  <si>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 xml:space="preserve">77013</t>
  </si>
  <si>
    <t xml:space="preserve">CHIP AND CRACK CAMERA</t>
  </si>
  <si>
    <t xml:space="preserve">Chip and Crack camera</t>
  </si>
  <si>
    <t xml:space="preserve">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</si>
  <si>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 xml:space="preserve">77021</t>
  </si>
  <si>
    <t xml:space="preserve">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</si>
  <si>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</si>
  <si>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77022</t>
  </si>
  <si>
    <t xml:space="preserve">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</si>
  <si>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</si>
  <si>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98708</t>
  </si>
  <si>
    <t xml:space="preserve">Furnace 1</t>
  </si>
  <si>
    <t xml:space="preserve">Drying Furnace</t>
  </si>
  <si>
    <t xml:space="preserve">Dimensions (WxHxD): 130x185x255</t>
  </si>
  <si>
    <t xml:space="preserve">98709</t>
  </si>
  <si>
    <t xml:space="preserve">Furnace 2</t>
  </si>
  <si>
    <t xml:space="preserve">100888</t>
  </si>
  <si>
    <t xml:space="preserve">Furnace 3</t>
  </si>
  <si>
    <t xml:space="preserve">77009</t>
  </si>
  <si>
    <t xml:space="preserve">Screen Printer 2</t>
  </si>
  <si>
    <t xml:space="preserve">screen printer</t>
  </si>
  <si>
    <t xml:space="preserve">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</si>
  <si>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77010</t>
  </si>
  <si>
    <t xml:space="preserve">Screen Printer 3</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</si>
  <si>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</si>
  <si>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98710</t>
  </si>
  <si>
    <t xml:space="preserve">Test 1</t>
  </si>
  <si>
    <t xml:space="preserve">Solar Cell Inspection</t>
  </si>
  <si>
    <t xml:space="preserve">Dimensions (WxHxD): 86x190x146</t>
  </si>
  <si>
    <t xml:space="preserve">98711</t>
  </si>
  <si>
    <t xml:space="preserve">Test 2</t>
  </si>
  <si>
    <t xml:space="preserve">Icos Solar Cell Inspection</t>
  </si>
  <si>
    <t xml:space="preserve">Dimensions (WxHxD): 180x190x87</t>
  </si>
  <si>
    <t xml:space="preserve">98712</t>
  </si>
  <si>
    <t xml:space="preserve">Test 3 </t>
  </si>
  <si>
    <t xml:space="preserve">Automatic Cell Sorter</t>
  </si>
  <si>
    <t xml:space="preserve">Dimensions (WxHxD): 190x190x160
Please heck the pictures below for more information.
Check the video below:</t>
  </si>
  <si>
    <t xml:space="preserve">103388</t>
  </si>
  <si>
    <t xml:space="preserve">Baccini </t>
  </si>
  <si>
    <t xml:space="preserve">Oven 3 Unload Buffer FFF</t>
  </si>
  <si>
    <t xml:space="preserve">Unload buffer unit from Oven 3 and FFF loader</t>
  </si>
  <si>
    <t xml:space="preserve">Dimensions (WxD): 870 x 670
With 90 degree left handed direction change.</t>
  </si>
  <si>
    <t xml:space="preserve">98715</t>
  </si>
  <si>
    <t xml:space="preserve">Printer 1</t>
  </si>
  <si>
    <t xml:space="preserve">Screen Printer</t>
  </si>
  <si>
    <t xml:space="preserve">Please check the pictures below for more information. The printer is fitted 
with a rotary turntable, with 4 print stations.
Dimensions (WxHxD): 180 cm x 182 cm x 130 cm
s.n. 9.0085.1550.090
Check the video below to see the tool:</t>
  </si>
  <si>
    <t xml:space="preserve">98716</t>
  </si>
  <si>
    <t xml:space="preserve">Printer 2</t>
  </si>
  <si>
    <t xml:space="preserve">Dimensions (WxHxD): 180x182x130</t>
  </si>
  <si>
    <t xml:space="preserve">98717</t>
  </si>
  <si>
    <t xml:space="preserve">Printer 3</t>
  </si>
  <si>
    <t xml:space="preserve">This Baccini screen printer includes:
8002103 ALL printer paste application dispenser
Dimensions (WxHxD): 180x182x130
Please check the pictures below for more information</t>
  </si>
  <si>
    <t xml:space="preserve">98718</t>
  </si>
  <si>
    <t xml:space="preserve">Berger</t>
  </si>
  <si>
    <t xml:space="preserve">PSS10</t>
  </si>
  <si>
    <t xml:space="preserve">Pulsed Solar Simulator</t>
  </si>
  <si>
    <t xml:space="preserve">Dimensions (WxHxD): 57x95x53</t>
  </si>
  <si>
    <t xml:space="preserve">108268</t>
  </si>
  <si>
    <t xml:space="preserve">Brooks</t>
  </si>
  <si>
    <t xml:space="preserve">MTX2000/2</t>
  </si>
  <si>
    <t xml:space="preserve">WAFER SORTER</t>
  </si>
  <si>
    <t xml:space="preserve">300 mm</t>
  </si>
  <si>
    <t xml:space="preserve">The equipment has been professionally de-installed, and is currently 
located in a storage warehouse. Condition: Very Good.Configuration notes:
WITH 2 FOUP LOAD PORTS, 2 ROBOTS, 2 ALIGNERS
4 IOSS WID Wafer ID Reader</t>
  </si>
  <si>
    <t xml:space="preserve">110719</t>
  </si>
  <si>
    <t xml:space="preserve">Wafer Sorter</t>
  </si>
  <si>
    <t xml:space="preserve">300 MM</t>
  </si>
  <si>
    <t xml:space="preserve">The equipment has been professionally de-installed, and is currently 
located in a storage warehouse. Equipment condition: Very Good. 
Configuration notes: 12" Wafer sorter with: 2x Fixload V6 Multiple IOSS 
Wafer ID Reader 2x Brooks Robots 2x Brooks Aligner Green light Inspection 
Station</t>
  </si>
  <si>
    <t xml:space="preserve">56144</t>
  </si>
  <si>
    <t xml:space="preserve">Centrotherm</t>
  </si>
  <si>
    <t xml:space="preserve">Centronic E2000</t>
  </si>
  <si>
    <t xml:space="preserve">Horizontal diffusion furnace for POCl3 doping</t>
  </si>
  <si>
    <t xml:space="preserve">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</si>
  <si>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 xml:space="preserve">56140</t>
  </si>
  <si>
    <t xml:space="preserve">CentroTherm</t>
  </si>
  <si>
    <t xml:space="preserve">DO 12.000-200-FF-HTO-CAN-NT4.0</t>
  </si>
  <si>
    <t xml:space="preserve">Belt Reflow Furnace for solar cell production (Fast Firing Furnace) with Dryer</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</si>
  <si>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
</t>
  </si>
  <si>
    <t xml:space="preserve">103801</t>
  </si>
  <si>
    <t xml:space="preserve">DO-FF-8600-300</t>
  </si>
  <si>
    <t xml:space="preserve">Belt Reflow Furnace for solar cell production (Fast Firing Furnace)</t>
  </si>
  <si>
    <t xml:space="preserve">This Furnace is stored in our warehouse in Avezano, Italy.
Dimensions (WxHxD): 380x190x125 + 380x220x125
Inpection available upon request.
Please check the pictures below for more information.
Solar Cell Fast Firing Furnace.
Operational prior to de-installation
Has been used in-line with Baccini Solar Cell Line
Up to 280 mm cell size (Belt width is 300 mm).
Single Lane process
Projekt-Nr: 1_46435.28
Year of Manufacture: 2008
Weight/ Gewicht: 3500 kg
Leistung Pges: 110 KW
Strom Imax: 150 A
Spannung: 3/N 400/230V
Frequenz: 50 Hz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Typical Processes Run
*********************
Firing of front side metallization.
Alloying of rear side contact.
Overcompensation of n+ layer and gettering of metallic impurities (Al-BSF 
formation).
Release of hydrogen from SiN-layer for passivation of silicon defects.
Drying of metallization paste.
Specifications
**************
Throughput 720 - 4320 wafers/h, belt speeds 1200-7200 mm/min
Standard setting Throughput: 3300 wafers/h, belt speed 5500 mm/min
Heating system 6 zone firing, 4 zones dryer temperature control
Process gas compressed dry air / air
Process temperatures drying temperature 250 - 500 °C
burnout temperature 500 - 600 °C
peak temperature 800 - 1050 °C
Overall cross belt uniformity typical: ± 3 °C [guaranteed: ± 5 °C]
Belt speed accuracy ± 0.5%</t>
  </si>
  <si>
    <t xml:space="preserve">98721</t>
  </si>
  <si>
    <t xml:space="preserve">E 2000 HT 300-4</t>
  </si>
  <si>
    <t xml:space="preserve">Horizontal Diffusion Furnace for POCl3 doping</t>
  </si>
  <si>
    <t xml:space="preserve">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Up to 4 independently operated stacked quartz tube reactor chambers 
    No thermal interference between different tubes due to advanced water
    cooling system 
    Optionally available for low pressure processes 
    Minimized facility heat load reduces cost of ownership 
    Processes Diffusion (POCl3,
Dimensions (WxHxD): 240x270x145
Quartzware is not included.</t>
  </si>
  <si>
    <t xml:space="preserve">98722</t>
  </si>
  <si>
    <t xml:space="preserve">E 2000 HT 320-4</t>
  </si>
  <si>
    <t xml:space="preserve">Nitride Diffusion Furnace for Anti-refective coating PECVD</t>
  </si>
  <si>
    <t xml:space="preserve">Dimensions (WxHxD): 240x270x145
Quartzware is not included.
Heater type: White John 600 Celcius</t>
  </si>
  <si>
    <t xml:space="preserve">98725</t>
  </si>
  <si>
    <t xml:space="preserve">Loader</t>
  </si>
  <si>
    <t xml:space="preserve">Furnace Loader</t>
  </si>
  <si>
    <t xml:space="preserve">Dimensions (WxHxD): 366x267x140
Quartz parts not included.</t>
  </si>
  <si>
    <t xml:space="preserve">80083</t>
  </si>
  <si>
    <t xml:space="preserve">COLUSSI</t>
  </si>
  <si>
    <t xml:space="preserve">UG 50 E</t>
  </si>
  <si>
    <t xml:space="preserve">AUTOCLAVE FOR STERILIZATION</t>
  </si>
  <si>
    <t xml:space="preserve">Laboratory</t>
  </si>
  <si>
    <t xml:space="preserve">AUTOCLAVE MOD. UG 50 E
POWER SUPPLY 3X380V+N+T KW 16
N.F. 6346 N.M. 00/300235/P
DIMENSIONS: 1,13X1,06X1,50
WEIGHT 200 KG
Location: Avezzano (AQ) 67051 Italy.
Warehoused and crated.
MANUALS ARE SOLD WITH THE TOOL.</t>
  </si>
  <si>
    <t xml:space="preserve">87089</t>
  </si>
  <si>
    <t xml:space="preserve">Credence</t>
  </si>
  <si>
    <t xml:space="preserve">Personal Kalos I</t>
  </si>
  <si>
    <t xml:space="preserve">Test system</t>
  </si>
  <si>
    <t xml:space="preserve">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</si>
  <si>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 xml:space="preserve">https://www.fabsurplus.com/sdi_catalog/salesItemDetails.do?id=110753</t>
  </si>
  <si>
    <t xml:space="preserve">110753</t>
  </si>
  <si>
    <t xml:space="preserve">Cymer</t>
  </si>
  <si>
    <t xml:space="preserve">ELS-6400</t>
  </si>
  <si>
    <t xml:space="preserve">248 NM DUV excimer laser</t>
  </si>
  <si>
    <t xml:space="preserve">facilities</t>
  </si>
  <si>
    <t xml:space="preserve">The equipment is still installed in the cleanroom. Upon purchase, buyer to pay for de-installation and rig out of fab.  Equipment condition:Good.  This laser has been used with a Nikon NSR-S204B scanner and a TEL ACT 12 DUV coater and developer track, which are also available for purchase if required.  -The laser is still installed in the cleanroom, and is in working condition. Please refer to the attached photos showing the current condition of this laser, and also some photos showing the light pipe, which give the position of the laser w.r.t. the scanner to which it is attached. -The laser was installed at the current location in 2011. -The laser was last used in 2022. As far as the laser performance is concerned, please refer to the attached data in the images. -Has CE mark -The laser includes the following modules:  Module 143730 date 02/11/11 Module 05-04555-01 date 0009 Module 143731 date 27/04/11 Module 05-11019-02 date 02/19/02 Module 05-04556-01 date 0009 Module 114125 date 12/19/02 Module S06-09103-07 date 08/10/05 Module 06-03252-00 date 03/01/00 Module 05-08120-01 date 12/17/01  I took a video of the inside of the laser, and uploaded it to you-tube.  You can see the video at the following link:-  Cymer ELS-6400 248 nm excimer laser fabsurplus</t>
  </si>
  <si>
    <t xml:space="preserve">110720</t>
  </si>
  <si>
    <t xml:space="preserve">Datacon</t>
  </si>
  <si>
    <t xml:space="preserve">2200 apm</t>
  </si>
  <si>
    <t xml:space="preserve">MultiChip Die Bonder</t>
  </si>
  <si>
    <t xml:space="preserve">The equipment has been professionally de-installed, and is currently 
located in a storage warehouse. Equipment condition: Very Good. 
Configuration notes: Operations and Maintenance Manuals available. 
Multi-Chip Die Bonder</t>
  </si>
  <si>
    <t xml:space="preserve">110721</t>
  </si>
  <si>
    <t xml:space="preserve">Disco</t>
  </si>
  <si>
    <t xml:space="preserve">DFG 850</t>
  </si>
  <si>
    <t xml:space="preserve">Wafer Back Grinder</t>
  </si>
  <si>
    <t xml:space="preserve">The equipment has been professionally de-installed, and is currently 
located in a storage warehouse. Equipment condition: Good. Configuration 
notes: Fully automatic grinder 200-208 V 50/60 Hz</t>
  </si>
  <si>
    <t xml:space="preserve">110722</t>
  </si>
  <si>
    <t xml:space="preserve">The equipment has been professionally de-installed, and is currently 
located in a storage warehouse. Equipment condition: Poor. Configuration 
notes: Fully automatic grinder. Broken Parts: Robot, rotating union chuck 
B.</t>
  </si>
  <si>
    <t xml:space="preserve">79394</t>
  </si>
  <si>
    <t xml:space="preserve">Ebara</t>
  </si>
  <si>
    <t xml:space="preserve">A30W</t>
  </si>
  <si>
    <t xml:space="preserve">Vacuum 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</si>
  <si>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</si>
  <si>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</si>
  <si>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</si>
  <si>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95559</t>
  </si>
  <si>
    <t xml:space="preserve">Edwards</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</si>
  <si>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</si>
  <si>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</si>
  <si>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</si>
  <si>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54217</t>
  </si>
  <si>
    <t xml:space="preserve">iQDP80 / QMB1200</t>
  </si>
  <si>
    <t xml:space="preserve">Dry Vacuum Pump combo</t>
  </si>
  <si>
    <t xml:space="preserve">3</t>
  </si>
  <si>
    <t xml:space="preserve">pump</t>
  </si>
  <si>
    <t xml:space="preserve">p/n 810-08442R Was used for doped Poly process
Location: Avezzano (AQ) 67051 Italy</t>
  </si>
  <si>
    <t xml:space="preserve">54218</t>
  </si>
  <si>
    <t xml:space="preserve">p/n 810-08442R Was used for doped Poly process Stock photos for 
illustrative puposes only.
Location: Avezzano (AQ) 67051 Italy</t>
  </si>
  <si>
    <t xml:space="preserve">54219</t>
  </si>
  <si>
    <t xml:space="preserve">p/n 810-08442R Was used for doped Poly process.
Location: Avezzano (AQ) 67051 Italy</t>
  </si>
  <si>
    <t xml:space="preserve">106974</t>
  </si>
  <si>
    <t xml:space="preserve">QDP40 + QMB250F</t>
  </si>
  <si>
    <t xml:space="preserve">Dry Vacuum pump combo with power box</t>
  </si>
  <si>
    <t xml:space="preserve">-deinstalled from working condition
-CE MARKED
-208V 3 PH 50/60 HZ
-see attached photos for details</t>
  </si>
  <si>
    <t xml:space="preserve">54222</t>
  </si>
  <si>
    <t xml:space="preserve">QDP80</t>
  </si>
  <si>
    <t xml:space="preserve">Dry Vacuum Pump</t>
  </si>
  <si>
    <t xml:space="preserve">Location: Avezzano (AQ) 67051 Italy</t>
  </si>
  <si>
    <t xml:space="preserve">54220</t>
  </si>
  <si>
    <t xml:space="preserve">QDP80 + QMB 250F</t>
  </si>
  <si>
    <t xml:space="preserve">54221</t>
  </si>
  <si>
    <t xml:space="preserve">106973</t>
  </si>
  <si>
    <t xml:space="preserve">QDP80 + QMB250F</t>
  </si>
  <si>
    <t xml:space="preserve">106975</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</si>
  <si>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</si>
  <si>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</si>
  <si>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</si>
  <si>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</si>
  <si>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106919</t>
  </si>
  <si>
    <t xml:space="preserve">STP-A1303C</t>
  </si>
  <si>
    <t xml:space="preserve">TURBOMOLECULAR PUMP</t>
  </si>
  <si>
    <t xml:space="preserve">PUMP</t>
  </si>
  <si>
    <t xml:space="preserve">ONLY THE PUMP.
CABLES AND CONTROLLER NOT INCLUDED.
HAS BEEN USED WITH BCl3 Cl2, HBr, SF6.
HAS NOT BEEN DECONTAMINATED. WILL REQUIRE CLEANING BEFORE USE.</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</si>
  <si>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</si>
  <si>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</si>
  <si>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</si>
  <si>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</si>
  <si>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</si>
  <si>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</si>
  <si>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78132</t>
  </si>
  <si>
    <t xml:space="preserve">Electroglas</t>
  </si>
  <si>
    <t xml:space="preserve">Horizon 4085X</t>
  </si>
  <si>
    <t xml:space="preserve">Fully Automatic Prober with Optem microscope and an inker</t>
  </si>
  <si>
    <t xml:space="preserve">125 mm, 150 mm and 200 mm</t>
  </si>
  <si>
    <t xml:space="preserve">The Electroglas Horizon 4085X Automatic Wafer Prober System is a precision 
manufacturing
machine which moves wafers through the test process quickly, accurately, 
and safely. It is designed
to probe high-pin-count devices, performing with high accuracy in an 
enclosed clean
environment. Probing accuracy is certified to +/- 0.25 mil, required for 
probing small, densely
packed bond pads. Figure 1-1 illustrates the Horizon 4085X Wafer Prober 
System.
The Horizon 4085X is an operational Basic Unit and includes the components 
listed below.
The Basic Unit can operate alone, or it may be enhanced by adding any of 
the optional
equipment listed.
BASIC UNIT PARTS
Platen
Forcer Assembly
Z Drive Assembly
Standard Chuck
8" Ring Carrier
Power Control Module
Monitor Console, Keyboard,
and Joystick
Prober Vision Software
Material Handler Module
External Control I/O Interface
Auto Align Module
NonContact Edge Sensor
Disk Based System
Real Time Mapping
Wafer Mapping &amp; SECS
Multi-Die Probing
Ink Dot Inspection
Probe Mark Inspection
OPTIONS
Thermal (Hot) Chuck
Ring Inserts
Clean Air Management System
Standard Machine Interface
Microscope
Optical Character Reader
Backside Bar Code Reader
SN: W493110074/153702
Ce marked
Dimensions: 160/180
Weight: 1000 kg
Chuck has temperature control.
 TRANS Component Tag – Standard
Has docking hardware to fit to an
AGILENT Tech 4062 Parametric Tester E-Test (The switching matrix is 
included - see photos)
Includes an optional "Optem"  HF Video Microscope with mount allowing for 
precise mechanical positioning in x and y , OPTEM P/N 28-90-77 mounted onto 
the HP4062 switching matrix unit situated on top of the prober. Microscope 
Optem P/N 28-90-39. Power supply/ Control units qty 2 Optem P/N 29-60-02.
-Has a wafer loader for dual 5, 6 or 8 inch cassettes, and also a single 
wafer loader for manually loading of single wafers.
Location: Avezzano (AQ) 67051 Italy
The prober is also fitted with an inker, which marks bad dies during the 
inspection.
Electrical units include: System 386 PC Controller RMHM4, Display Control 
Module DCM3, Prober Control Module PCM, Vision Module PRM3.</t>
  </si>
  <si>
    <t xml:space="preserve">99387</t>
  </si>
  <si>
    <t xml:space="preserve">ELES</t>
  </si>
  <si>
    <t xml:space="preserve">ART 200</t>
  </si>
  <si>
    <t xml:space="preserve">Debug Station for Reliability Test System</t>
  </si>
  <si>
    <t xml:space="preserve">RELIABILITY</t>
  </si>
  <si>
    <t xml:space="preserve">-Deinstalled and warehoused from working condition.
-see attached photos for details.
-The Calibration report is attached.
 </t>
  </si>
  <si>
    <t xml:space="preserve">83513</t>
  </si>
  <si>
    <t xml:space="preserve">Entegris</t>
  </si>
  <si>
    <t xml:space="preserve">RSPX-EUV-036</t>
  </si>
  <si>
    <t xml:space="preserve">Reticle Direct Purge Cabinet</t>
  </si>
  <si>
    <t xml:space="preserve">Facilities</t>
  </si>
  <si>
    <t xml:space="preserve">- Very little previous use in an R&amp;D environment
- Has CE marking certification.
- De-installed, warehoused, but can be powered up for inspection if 
required.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Dimensions of the unit: 266 cm x 50 cm x 200 cm (H)
Crated weight (Estimated) 800 KG</t>
  </si>
  <si>
    <t xml:space="preserve">83515</t>
  </si>
  <si>
    <t xml:space="preserve">Extraction Systems</t>
  </si>
  <si>
    <t xml:space="preserve">TMB 150</t>
  </si>
  <si>
    <t xml:space="preserve">Photoresist Contamination Monitor System / Total Amine Analyzer</t>
  </si>
  <si>
    <t xml:space="preserve">-A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</si>
  <si>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 xml:space="preserve">110723</t>
  </si>
  <si>
    <t xml:space="preserve">Four Dimensions</t>
  </si>
  <si>
    <t xml:space="preserve">CVMAP 3092-A</t>
  </si>
  <si>
    <t xml:space="preserve">Wafer CV mapper</t>
  </si>
  <si>
    <t xml:space="preserve">The equipment is still installed in the cleanroom. Upon purchase, buyer to 
pay for de-installation and rig out of fab. Equipment condition: Good. 
Configuration notes: The CVMAP 3092A uses a mercury probe, which is 
installed inside the instrument, to make contact to the wafer for C-V, I-V 
and other measurements.</t>
  </si>
  <si>
    <t xml:space="preserve">76735</t>
  </si>
  <si>
    <t xml:space="preserve">GL Automation</t>
  </si>
  <si>
    <t xml:space="preserve">IDSCOPE</t>
  </si>
  <si>
    <t xml:space="preserve">Wafer bar code reader</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</si>
  <si>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</si>
  <si>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 xml:space="preserve">76736</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</si>
  <si>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</si>
  <si>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 xml:space="preserve">76737</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</si>
  <si>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</si>
  <si>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76738</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</si>
  <si>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</si>
  <si>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76739</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</si>
  <si>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</si>
  <si>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 xml:space="preserve">71907</t>
  </si>
  <si>
    <t xml:space="preserve">Hamamatsu</t>
  </si>
  <si>
    <t xml:space="preserve">C7103</t>
  </si>
  <si>
    <t xml:space="preserve">PC Controlled IC Back-side Lapping and Wafer Grinding System</t>
  </si>
  <si>
    <t xml:space="preserve">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</si>
  <si>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</si>
  <si>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 xml:space="preserve">110662</t>
  </si>
  <si>
    <t xml:space="preserve">Hitachi</t>
  </si>
  <si>
    <t xml:space="preserve">S9380 II</t>
  </si>
  <si>
    <t xml:space="preserve">-WITH 3 X 300 MM LOAD PORTS
-The equipment is still under power in the fab. Upon purchase, buyer to pay for deinstallation and rig-out. Condition: Good.
 </t>
  </si>
  <si>
    <t xml:space="preserve">110724</t>
  </si>
  <si>
    <t xml:space="preserve">Innolas</t>
  </si>
  <si>
    <t xml:space="preserve">C3000DPS</t>
  </si>
  <si>
    <t xml:space="preserve">Wafer Marking System</t>
  </si>
  <si>
    <t xml:space="preserve">The equipment has been professionally de-installed, and is currently 
located in a storage warehouse. Equipment condition: Very Good. 
Configuration notes: Innolas Wafermarker C3000DPS Marking for 300mm Wafers</t>
  </si>
  <si>
    <t xml:space="preserve">56141</t>
  </si>
  <si>
    <t xml:space="preserve">ILS 700P</t>
  </si>
  <si>
    <t xml:space="preserve">Laser Edge Isolation</t>
  </si>
  <si>
    <t xml:space="preserve">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This Innolas ILS 700P system has been used exclusively in production for 
laser edge isolation of solar cells.
Basically, the need for edge isolation arises from the ion doping/diffusion 
step of the c-Si cell manufacturing process, in which a shallow (~μm’s) 
layer of the bulk p-type silicon is infused with negatively doped ions 
(Phosphorus Doping). This doped region surrounds the entire wafer, and 
causes electrical shunting between
the front and back electrical contacts without the isolation scribe.
Laser edge isolation is typically achieved by scribing a groove around the 
perimeter of the solar cell, as close to the edge of the wafer as possible. 
The groove depth must extend some distance beyond the ion diffusion layer 
in order to give the best result. Typical groove dimensions are 20–40 μm 
wide x 10–20 μm deep.
This system is fitted with a Coherent Avia-355-X laser, which has a nominal 
repetition rate programmable between 40 kHz and 120 kHz and a short pulse 
width in the ns range, which when coupled with high-speed scanning 
galvanometer technology, achieves edge isolation times  in the 1–2 second 
range for 156 mm wafers. Depending on the system optical design (spot size, 
etc.), isolation scribes can be machined at speeds from 500–1000 mm/sec or 
higher.
208V, 3 Ph, 50/60 Hz, CE
Crated, in warehouse, can be inspected by appointment
Weight and dimensions:-
item #30 Innolas main body 330 cm x 220 cm x 190 cm weight kg 2000
item #13 UI of innolas 68 cm x 60 cm x 265 cm weight  kg 20</t>
  </si>
  <si>
    <t xml:space="preserve">56310</t>
  </si>
  <si>
    <t xml:space="preserve">Jonas and Redmann</t>
  </si>
  <si>
    <t xml:space="preserve">Q2 WHD A</t>
  </si>
  <si>
    <t xml:space="preserve">Loader for Centrotherm E2000 furnace</t>
  </si>
  <si>
    <t xml:space="preserve">156 mm and 125 mm</t>
  </si>
  <si>
    <t xml:space="preserve">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</si>
  <si>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 xml:space="preserve">98726</t>
  </si>
  <si>
    <t xml:space="preserve">SDB</t>
  </si>
  <si>
    <t xml:space="preserve">Automated Loader for Baccini Printing Line</t>
  </si>
  <si>
    <t xml:space="preserve">Dimensions (WxHxD): 180x225x185</t>
  </si>
  <si>
    <t xml:space="preserve">98727</t>
  </si>
  <si>
    <t xml:space="preserve">WHD (Wafer Handling Diffusion)</t>
  </si>
  <si>
    <t xml:space="preserve">Automated Loader for Centrotherm E2000 Furnace</t>
  </si>
  <si>
    <t xml:space="preserve">Dimensions (WxHxD): 455x250x242
Deinstalled and warehoused at Avezzano , Italy.
Can be inspected by appointment. Please refer to the attached photos to see 
the current condition.
 </t>
  </si>
  <si>
    <t xml:space="preserve">98728</t>
  </si>
  <si>
    <t xml:space="preserve">WHP (Wafer Handling Plasm)</t>
  </si>
  <si>
    <t xml:space="preserve">Automated Loader for Anti Reflection Coating System</t>
  </si>
  <si>
    <t xml:space="preserve">Dimensions (WxHxD): 340x250x150</t>
  </si>
  <si>
    <t xml:space="preserve">79595</t>
  </si>
  <si>
    <t xml:space="preserve">K Tech Engineering</t>
  </si>
  <si>
    <t xml:space="preserve">BK04A</t>
  </si>
  <si>
    <t xml:space="preserve">Blister tape applicator for microelectronic components</t>
  </si>
  <si>
    <t xml:space="preserve">Assembly</t>
  </si>
  <si>
    <t xml:space="preserve">-In Avezzano (AQ) 67051 Italy
-CE marked
-In operational condition
-De-installed, warehoused.
-see photo for details
-Type ELX / ATM-98 Table top / Manual
Shipping Information:
Dimensions: 1500 mm x 500 mm x 500 mm weight 50 KG</t>
  </si>
  <si>
    <t xml:space="preserve">103208</t>
  </si>
  <si>
    <t xml:space="preserve">Keller</t>
  </si>
  <si>
    <t xml:space="preserve">VARIO-T 1.0-SC8-B30-HD</t>
  </si>
  <si>
    <t xml:space="preserve">Scrubber / Compact Dust Separator for Baccini  laser unit exhaust air</t>
  </si>
  <si>
    <t xml:space="preserve">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</si>
  <si>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 xml:space="preserve">110659</t>
  </si>
  <si>
    <t xml:space="preserve">KLA</t>
  </si>
  <si>
    <t xml:space="preserve">UV1250SE</t>
  </si>
  <si>
    <t xml:space="preserve">Thin film meansurement system</t>
  </si>
  <si>
    <t xml:space="preserve">125 mm - 200 mm</t>
  </si>
  <si>
    <t xml:space="preserve">The equipment is still installed in the cleanroom. Upon sale, buyer to pay 
removal costs.
The equipment is not currently functional. It has the following known 
defective parts: MCB, SE path mis-aligned.
Fitted with open wafer cassette loaders x 2
Has CE mark.</t>
  </si>
  <si>
    <t xml:space="preserve">71632</t>
  </si>
  <si>
    <t xml:space="preserve">KLA-TENCOR</t>
  </si>
  <si>
    <t xml:space="preserve">2122</t>
  </si>
  <si>
    <t xml:space="preserve">Brightfield Wafer Defect Inspection System</t>
  </si>
  <si>
    <t xml:space="preserve">Deinstalled, barrier bagged, warehoused.
Located at Avezzano Italy.
I can sell you this tool "as is", or else I can refurbish it for you, and 
demonstrate it in operational condition, in my cleanroom facility in 
Avezzano Italy.
See the following link for details of other KLA refurbishments we did in 
the past:-
KLA Tencor equipment refurbishing capabilities
&lt;https://www.fabsurplus.com/blog/used-kla-tencor-inspection-metrology-refurbishment/&gt;
s/n W21xx801
Boards in card cages included:-
Boards in the main card cage:-
Slot 1  Blank
Slot 2  710-658086-20 Rev E0
Slot 3  710-658232-20 Rev H1
Slot 4  710-659412-00 Rev C0
Slot 5  Blank
Slot 6  710-659412-00 Rev C0
Slot 7  710-655651-20 Rev
Slot 8  710-655651-20 Rev
Slot 9  710-658172-20 Rev JI Y Interpolator, Phase 3
Slot 10 710-658177-20 Rev F1 X Interpolator, Phase 3
Slot 11 710-658172-20 Rev J1 Y Interpolator, Phase 3
Slot 12 710-658177-20 Rev F1 X Interpolator, Phase 3
Slot 13 w024039
Slot 14 ????????
Slot 15 710-658036-20 Rev C3
Slot 16 Blank
Slot 17 Blank
Slot 18 Blank
Slot 19 Blank
Slot 20 Blank
Boards in the Aux card cage:-
Slot 1  710-659465-20
Slot 2  ????????
Slot 3  710-650099-20 Rev L0 KLA DP ASSY
Slot 4  710-????
Slot 5  Blank
Slot 6  710-650044-20 Rev D1
Slot 7  710-658363-20 Rev C0</t>
  </si>
  <si>
    <t xml:space="preserve">110725</t>
  </si>
  <si>
    <t xml:space="preserve">KLA-Tencor</t>
  </si>
  <si>
    <t xml:space="preserve">ARCHER 5</t>
  </si>
  <si>
    <t xml:space="preserve">Overlay measurement</t>
  </si>
  <si>
    <t xml:space="preserve">150-200 mm</t>
  </si>
  <si>
    <t xml:space="preserve">The equipment is still installed in the cleanroom. Upon purchase, buyer to 
pay for de-installation and rig out of fab. Equipment condition: Good. 
Configuration notes: CD Overlay Measurement system - Tool in production</t>
  </si>
  <si>
    <t xml:space="preserve">110726</t>
  </si>
  <si>
    <t xml:space="preserve">OmniMap AutoRS75TC</t>
  </si>
  <si>
    <t xml:space="preserve">Wafer Resistivity Measurement</t>
  </si>
  <si>
    <t xml:space="preserve">The equipment is still installed in the cleanroom. Upon purchase, buyer to 
pay for de-installation and rig out of fab. Equipment condition: Good. 
Configuration notes: wafer sheet resistance measurement system, Tool in 
production. -Stand-alone version -Prometrix style robot with no clean 
enclosure -wafer loading via 2 x 8 inch open cassettes</t>
  </si>
  <si>
    <t xml:space="preserve">110727</t>
  </si>
  <si>
    <t xml:space="preserve">UV1080</t>
  </si>
  <si>
    <t xml:space="preserve">Thin film measurement</t>
  </si>
  <si>
    <t xml:space="preserve">The equipment is still installed in the cleanroom. Upon purchase, buyer to 
pay for de-installation and rig out of fab. Equipment condition: Good.
Configuration notes: - Tool in production
- Measures Film Thickness, Refractive Index (RI) and Extinction Coefficient 
of Single and Multi-Layer Thin Film Stacks Simultaneously without 
Referencing.</t>
  </si>
  <si>
    <t xml:space="preserve">110728</t>
  </si>
  <si>
    <t xml:space="preserve">LAM Research</t>
  </si>
  <si>
    <t xml:space="preserve">2300</t>
  </si>
  <si>
    <t xml:space="preserve">Dry etch cluster tool Mainframe without chambers</t>
  </si>
  <si>
    <t xml:space="preserve">The equipment has been professionally de-installed, and is currently 
located in a storage warehouse. Equipment condition: Good. Configuration 
notes: LAM 2300 Mainframe including: ›1 x AC Rack ›1 x EFEM - Atmospheric 
transfer module ›1 x Vacuum transfer module ›3 x Loadports (Ergo 200mm)</t>
  </si>
  <si>
    <t xml:space="preserve">15066</t>
  </si>
  <si>
    <t xml:space="preserve">LAMBDA PHYSIK</t>
  </si>
  <si>
    <t xml:space="preserve">Novaline K2005</t>
  </si>
  <si>
    <t xml:space="preserve">248 nm excimer laser for ASML /300</t>
  </si>
  <si>
    <t xml:space="preserve">WILL SHIP TO YOU EXW FROM AVEZZANO (AQ) 67051 ITALY.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</si>
  <si>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 xml:space="preserve">33542</t>
  </si>
  <si>
    <t xml:space="preserve">Liebherr</t>
  </si>
  <si>
    <t xml:space="preserve">FKV 3610</t>
  </si>
  <si>
    <t xml:space="preserve">Fridge for the safe storage of photoresist</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</si>
  <si>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</si>
  <si>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108282</t>
  </si>
  <si>
    <t xml:space="preserve">Longhill</t>
  </si>
  <si>
    <t xml:space="preserve">LH800</t>
  </si>
  <si>
    <t xml:space="preserve">Wafer transfer machine</t>
  </si>
  <si>
    <t xml:space="preserve">LongHill Wafer Packing Machine for 6 and 8 inch Wafer.
The equipment has been professionally de-installed, and is currently 
located in a storage warehouse.</t>
  </si>
  <si>
    <t xml:space="preserve">98730</t>
  </si>
  <si>
    <t xml:space="preserve">LOTUS</t>
  </si>
  <si>
    <t xml:space="preserve">Spray Cleaner</t>
  </si>
  <si>
    <t xml:space="preserve">WET Clean for parts</t>
  </si>
  <si>
    <t xml:space="preserve">Dimensions (WxHxD): 140cm x 200 cm x 142cm
s/n 07011901/5
CE marked
230/240 VAC 3 Ph/N/PE 50 hz
1.5 kVA
Control voltage: 24 V
Made in Germany.
For cleaning graphite wafer boats with 5% HF and 50% HF and DI Water, 
followed by CDA blow drying.</t>
  </si>
  <si>
    <t xml:space="preserve">79571</t>
  </si>
  <si>
    <t xml:space="preserve">Mazzali</t>
  </si>
  <si>
    <t xml:space="preserve">Climatest C320G5</t>
  </si>
  <si>
    <t xml:space="preserve">Temperature and humidity testing chamber</t>
  </si>
  <si>
    <t xml:space="preserve">Reliability</t>
  </si>
  <si>
    <t xml:space="preserve">-Deinstalled,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</si>
  <si>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 xml:space="preserve">79572</t>
  </si>
  <si>
    <t xml:space="preserve">4007</t>
  </si>
  <si>
    <t xml:space="preserve">MDC (Materials Development Corp.)</t>
  </si>
  <si>
    <t xml:space="preserve">DUO CHUCK CSM16</t>
  </si>
  <si>
    <t xml:space="preserve">CV Measurement system</t>
  </si>
  <si>
    <t xml:space="preserve">150 mm</t>
  </si>
  <si>
    <t xml:space="preserve">Deinstalled, barrier bagged, warehoused
Location: Avezzano (AQ) 67051 Italy.
This item only includes the "Duo chuck" main unit, not computer and 
peripherals. See attached photos for what is included.</t>
  </si>
  <si>
    <t xml:space="preserve">108284</t>
  </si>
  <si>
    <t xml:space="preserve">Mechatronic</t>
  </si>
  <si>
    <t xml:space="preserve">mWS200/300t</t>
  </si>
  <si>
    <t xml:space="preserve">Wafer sorter with 4 load ports</t>
  </si>
  <si>
    <t xml:space="preserve">The equipment has been professionally de-installed, and is currently 
located in a storage warehouse. Condition: Good.
With bernoulli Aligner for 8 and 12 inch and IOSS Camera.
And greenlight inspection.
With 4 Synfoniy 300mm Loadports, 2 on the front side and 2 on the backside.
Tool was working in production until 19 october 2021</t>
  </si>
  <si>
    <t xml:space="preserve">71902</t>
  </si>
  <si>
    <t xml:space="preserve">Microcontrol</t>
  </si>
  <si>
    <t xml:space="preserve">MWE Plus</t>
  </si>
  <si>
    <t xml:space="preserve">UV Wafer Eraser with cassette loading</t>
  </si>
  <si>
    <t xml:space="preserve">200 mm , 150 mm, 125 mm</t>
  </si>
  <si>
    <t xml:space="preserve">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</si>
  <si>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 xml:space="preserve">79593</t>
  </si>
  <si>
    <t xml:space="preserve">Minato Electronics</t>
  </si>
  <si>
    <t xml:space="preserve">1940</t>
  </si>
  <si>
    <t xml:space="preserve">EPROM Programmer</t>
  </si>
  <si>
    <t xml:space="preserve">-In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</si>
  <si>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 xml:space="preserve">79592</t>
  </si>
  <si>
    <t xml:space="preserve">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</si>
  <si>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</si>
  <si>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 xml:space="preserve">99381</t>
  </si>
  <si>
    <t xml:space="preserve">NexTest / Teradyne</t>
  </si>
  <si>
    <t xml:space="preserve">MAGNUM 1 EV</t>
  </si>
  <si>
    <t xml:space="preserve">-deinstalled from In working condition
-See attached photos for details. Additional high resolution photos of all 
parts are available on request.
NexTest / Teradyne Magnum 1 EV Hardware Configuration
Motherboard configuration:(See attached photos)
Parts included:
NexTest DCCVIP5 P.C.B. s/n 836129
With: PWB p/n 505193 Rev 3
      PWA p/n 505194 Rev 5
NexTest DCC V2 P5 P.C.B.
With: PWB p/n 505193 Rev 3
      PWB p/n 505195 Rev 5
Single Board PC Model IAC-H6698V1.0
With PC133 512mb/32X8 Memory
Operating system: Windows XP Embedded
Motherboard model: Nextest HSB p/n 507487 HSBx Rev 9 s/n 836470
Site Assy X 507486 Date: 6/27/13
With: NexTest LVM2  p/n 505479 PWA:505498 qty 2
      NexTest ECR36 p/n 505479 PWA:505933 qty 4
      NexTest DMB36 p/n 505479 PWA:505939 qty 2
      NexTest DPSPMU with PWB: 504582 Rev 4
                          PWA: 504583 Rev 15 qty 1
      NexTest DPSPMU with PWB: 504582 Rev 5
                          PWA: 504583 Rev 15 qty 1
      NexTest DPSPMU with PWB: 504582 Rev 5
                          PWA: 504583 Rev 15 qty 1
      NexTest DPSPMU with PWB: 504582 Rev 6
                          PWA: 504583 Rev 15 qty 1
Nextest p/n 508145 including:
HP IPC Board PWB505306 Rev 5
             PWA505305 Rev 24 s/n 916500
Chassis p/n: 508374 Rev 4
Diagnostics report:-
HSB1 SERIAL# xxxx
Loading TCal data from file: Y:\nextest\caldata\tcal_data_xxxxxx.bin
Loading VCAL Data on t_hsb1, t_pe32_1
Loading VCAL Data on t_hsb1, t_pe32_2
Loading VCAL Data on t_hsb1, t_pe32_3
Loading VCAL Data on t_hsb1, t_pe32_4
Loading VCAL Data on t_hsb1, t_dps_pmu_1
Loading VCAL Data on t_hsb1, t_dps_pmu_2
Loading VCAL Data on t_hsb1, t_dps_pmu_3
Loading VCAL Data on t_hsb1, t_dps_pmu_4
active dut = 0
The test program is loaded
TestStarted(1)...
Started: 04/29/20 09:43:30
- Site controller details -
Intel(R) Pentium(R) III CPU family      1266MHz, 509MB total physical 
memory.
Microsoft Windows XP
CSDVersion
- Revision Codes for Boards -
                                           Site 1 ( Chassis 1, Slot 1 )
  Board         Serial   PWB     PWB  PWA     PWA      LVM       DBM      
ECR1      ECR2      X     Y     D
  Name          Number   Number  Rev  Number  Rev    SDR/DDR     MBits    
MBits     MBits    bits  bits  bits
-----------------------------------------------------------------------------------------------------------
  HSBX          xxxxxx   503539  2    507487  9      2/4     (2) 72  (2)  
72  (2)   72  (2)  18*   16*   36*
  PEX_1         xxxxxxx  507466  1    507467  3
  PEX_2         xxxxxx   507466  1    507467  3
  PEX_3         xxxxxxx  507466  1    507467  3
  PEX_4         xxxxxx   507466  1    507467  3
  DP_1          xxxxxxx  504582  6    504583  15
  DP_2          xxxxxx   504582  5    504583  15
  DP_3          xxxxxx   504582  5    504583  15
  DP_4          xxxxxx   504582  4    504583  15
  IPC           xxxxxx   505306  5    505305  24    Firmware Revision : 
3.8.4
* NOTE: The ECR X, Y, D bits represent the maximum allowable configuration.
- Revision Codes for Memory Modules -
  Module               Base    PWA      PWA     LVM     DBM     ECR
  Name                 Number  Number   Rev     MVec    MBits   MBits
  -------------------------------------------------------------------
  DBM-DIMM1            505479  505939   1               36
  DBM-DIMM2            505479  505939   1               36
  ECR1-DIMM1           505479  505933   1                       36
  ECR1-DIMM2           505479  505933   1                       36
  ECR2-DIMM1           505479  505933   1                       36
  ECR2-DIMM2           505479  505933   1                       36
  LVM1-DIMM1           505479  505946   1       2
  LVM2-DIMM1           505479  505946   1       2
- Revision Codes for FPGAs -
  FPGA         SW      HW
  Name         Rev     Rev
  -------------------------
  CPUI Fpga    0x1     0x9  
  TG1 Fpga     0x1     0x18 
  TG2 Fpga     0x1     0x18 
  TG3 Fpga     0x1     0x18 
  TG4 Fpga     0x1     0x18 
  TG5 Fpga     0x1     0x18 
  TG6 Fpga     0x1     0x18 
  TG7 Fpga     0x1     0x18 
  TG8 Fpga     0x1     0x18 
  APG1 Fpga    0x1     0xf1 
  APG2 Fpga    0x1     0xb0 
  DBM1 Fpga    0x1     0xbf 
  PSLE1 Fpga   0x1     0x88 
  PSS1 Fpga    0x1     0x90 
  PSLE2 Fpga   0x1     0x88 
  PSS2 Fpga    0x1     0x90 
  PSLE3 Fpga   0x1     0x88 
  PSS3 Fpga    0x1     0x90 
  PSLE4 Fpga   0x1     0x88 
  PSS4 Fpga    0x1     0x90 
  LVM1 Fpga    0x1     0x4c 
  LVM2 Fpga    0x1     0x4b 
  ECR1 Fpga    0x1     0xc3 
  ECR2 Fpga    0x1     0xc3 
Nextest software release:  C:\nextest\h2.3.17\Bin\Ui.exe
Running on MAGNUM_X20 system# xxxxxx
Testing APG read,write registers via cpu [apg_rw_regs_tb]
  Testing Address registers and LBDATA
  Testing MAR and INTA
  Testing JAM, DMAIN, DBASE, YINDEX
  Testing Unique values
Testing APG counter RAM - short march [apg_counter_ram_short_march_tb]
Testing APG reload RAM - short march [apg_reload_ram_short_march_tb]
Testing APG XDTOPO RAM - short march [apg_xdtopo_ram_short_march_tb]
Testing APG YDTOPO RAM - short march [apg_ydtopo_ram_short_march_tb]
Testing APG uRAM - short march [apg_uram_ram_short_march_tb]
Testing APG Cycle Length RAM - short march [apg_cycle_ram_short_march_tb]
Testing APG DAC RAM - short march [apg_dac_ram_short_march_tb]
Testing APG XTOPO RAM - short march [apg_xtopo_ram_short_march_tb]
Testing APG YTOPO RAM - short march [apg_ytopo_ram_short_march_tb]
Testing APG User RAM - short march [apg_user_ram_short_march_tb]
Testing APG vRAM - short march [apg_vram_ram_short_march_tb]
    Testing VMC1 DIMM1 - Bit Independence Test
    Testing VMC1 DIMM1 - Address Independence Test
    Testing VMC2 DIMM1 - Bit Independence Test
    Testing VMC2 DIMM1 - Address Independence Test
Testing HSB 100Mhz clock frequency [hsb_clk_check_tb]
Testing APG counter functions [apg_counter_tests_tb]
    Pattern start is at 3e7
  Testing Counter loading
  Testing Counter address
  Testing Reload loading
  Testing Reload address
  Testing Reload counters from reload registers
  Testing Counter DECR
  Testing Counter INCR
  Testing Counter DECR2
Testing MAR increments, stack nesting [apg_mar_and_stack_tests_tb]
  Testing MAR increments
  Testing Stack nesting, 1st pass
  Testing Stack nesting, 2nd pass
   Stack nesting, 50nS
   Stack nesting, 20nS
Testing APG counter branching [apg_counter_branching_tb]
    Pattern start is at 523
Testing APG timer branching and accuracy [apg_timer_branching_tb]
    Pattern start is at b1
Testing APG interrupt branch logic and addressing 
[apg_interrupt_branching_tb]
    Pattern start is at 621
Testing APG address generators [apg_address_generators_tb]
    Pattern start is at 532
  Testing uDATA loads
  Testing COMP function
  Testing logic functions
  Testing add
  Testing subtract
  Testing decrement and increment
  Testing Y to X carries and borrows
  Testing X to Y carries and borrows
Testing APG data generator [apg_data_generator_tb]
    Pattern start is at 5d
  Testing uDATA loads
  Testing Count up and down with shift left, 18 bit DMAIN register
  Testing Count up and down with shift left, 18 bit DBASE register
  Testing Shift right, 18 bit DMAIN register
  Testing Shift right, 18 bit DBASE register
  Testing Rotate left, 18 bit DMAIN register
  Testing Rotate right, 18 bit DMAIN register
  Testing Rotate left, 18 bit DBASE register
  Testing Rotate right, 18 bit DBASE register
  Testing Rotate left, 36 bit DMAIN register
  Testing Rotate right, 36 bit DMAIN register
  Testing Rotate left, 36 bit DBASE register
  Testing Rotate right, 36 bit DBASE register
  Testing Shift left, 36 bit DMAIN register
  Testing Shift left, 36 bit DBASE register
  Testing Shift right, 36 bit DMAIN register
  Testing Shift right, 36 bit register
Testing APG error pipelines [apg_error_pipe_tb]
Testing APG data inversions [apg_data_inversions_tb]
    Checking bit1 functions
      Bit1 as Y Address Bits PASSED
      Bit1 as X Address Bits PASSED
    Checking bit2 functions
      Bit2 as Y Address Bits PASSED
      Bit2 as X Address Bits PASSED
    Checking bit1, bit2 logical combinations
      Bit1 AND Bit2 PASSED
      Bit1 OR  Bit2 PASSED
      Bit1 XOR Bit2 PASSED
    Check X and Y parity
        XYodd PASSED
        XYEven PASSED
        Xeven_Yodd PASSED
        Xodd_Yeven PASSED
        Xodd PASSED
        Xeven PASSED
        Yodd PASSED
        Yeven PASSED
    Check DTOPO inversions
      DTopo RAM PASSED
    Check Yindex Counter
      YIndex Counter PASSED
    Check Yindex Mask Inversions
          yindex plus Y, yindex = 0xffff
          yindex plus Y bar, yindex = 0xffff
          yindex plus Y, Y = 0xffff
          yindex plus Y bar, Y = 0x0000
      YIndex Mask Inversions PASSED
    Check XY Equality Functions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ECR X Scramble RAM - short march [ecr_xscram_short_march_tb]
Testing ECR Y Scramble RAM - short march [ecr_yscram_short_march_tb]
Testing ECR Row RAM - short march [ecr_rowram_short_march_tb]
Testing ECR Col RAM - short march [ecr_colram_short_march_tb]
Testing ECR dimm bit independence [ecr_dimm_bit_independence_tb]
Testing ECR 5N March [ecr_dimm_hw_long_march_tb]
Testing DBM DRAM - short march [dbm_dimm_short_march_tb]
Testing DBM DIMM 5N March [dbm_dimm_hw_5N_march_tb]
Testing TG Pin Scramble RAM - short march [tg_psram_short_march_tb]
Testing TG timing RAM - short march [tg_timing_ram_short_march_tb]
Testing TG SLVM RAM - short march [tg_slvm_ram_short_march_tb]
Testing TG broadcast mode [tg_broadcast_tb]
Testing TG to PE communications [tg_pe_communication_tb]
Testing PE error generation [pe_error_gen_tb]
Testing PE force drive state [pe_force_drive_state_tb]
Testing PE force drive state [pe_vz_state_tb]
Testing Pin Scramble Format RAM - short march [format_ram_short_march_tb]
Testing Pin Scramble RAM - short march [pe_psram_short_march_tb]
Testing DP ADC [adc_tb]
Testing DP PMU voltage force [pmu_vf_tb]
 Testing DP 1 PMU voltage force DACs
 Testing DP 1 PMU voltage force level accuracy
 Testing DP 2 PMU voltage force DACs
 Testing DP 2 PMU voltage force level accuracy
 Testing DP 3 PMU voltage force DACs
 Testing DP 3 PMU voltage force level accuracy
 Testing DP 4 PMU voltage force DACs
 Testing DP 4 PMU voltage force level accuracy
Testing DP PMU current force [pmu_if_tb]
 Testing DP 1 PMU current force DACs
 Testing DP 1 PMU current force level accuracy
 Testing DP 2 PMU current force DACs
 Testing DP 2 PMU current force level accuracy
 Testing DP 3 PMU current force DACs
 Testing DP 3 PMU current force level accuracy
 Testing DP 4 PMU current force DACs
 Testing DP 4 PMU current force level accuracy
Testing DPS voltage force [dps_vf_tb]
 Testing DP 1 DPSn DACs
 Testing DP 1 DPSn level accuracy
 Testing DP 1 DPSn apg level DAC select path
 Testing DP 1 DPSa DACs
 Testing DP 1 DPSa level accuracy
 Testing DP 2 DPSn DACs
 Testing DP 2 DPSn level accuracy
 Testing DP 2 DPSn apg level DAC select path
 Testing DP 2 DPSa DACs
 Testing DP 2 DPSa level accuracy
 Testing DP 3 DPSn DACs
 Testing DP 3 DPSn level accuracy
 Testing DP 3 DPSn apg level DAC select path
 Testing DP 3 DPSa DACs
 Testing DP 3 DPSa level accuracy
 Testing DP 4 DPSn DACs
 Testing DP 4 DPSn level accuracy
 Testing DP 4 DPSn apg level DAC select path
 Testing DP 4 DPSa DACs
 Testing DP 4 DPSa level accuracy
Testing DP PMU/DPS current measure [range_resistor_tb]
Testing DP PMU comparators [pmu_comp_tb]
 Testing DP 1 PMU comparator DACs
 Testing DP 1 PMU comparator accuracy
 Testing DP 2 PMU comparator DACs
 Testing DP 2 PMU comparator accuracy
 Testing DP 3 PMU comparator DACs
 Testing DP 3 PMU comparator accuracy
 Testing DP 4 PMU comparator DACs
 Testing DP 4 PMU comparator accuracy
Testing PE32 PMU leakage current [pmu_leakage_tb]
Testing PE32 VIH pin level [vih_tb]
 Testing VIH DACs
 Testing VIH level accuracy
 Testing VIH apg level DAC select path
 Testing VIH offset level accuracy
Testing PE32 VIL pin level [vil_tb]
 Testing VIL DACs
 Testing VIL level accuracy
 Testing VIL apg level DAC select path
 Testing VIL offset level accuracy
Testing PE32 VIHH pin level [vihh_tb]
 Testing VIHH DACs
 Testing VIHH level accuracy
 Testing VIHH apg level DAC select path
Testing PE32 VTT pin level [vtt_tb]
 Testing VTT DACs
 Testing VTT level accuracy
Testing PE32 VOH pin level [voh_tb]
 Testing VOH DACs
 Testing VOH level accuracy
Testing PE32 VOL pin level [vol_tb]
 Testing VOL DACs
 Testing VOL level accuracy
Testing PE32 VZ pin level [vz_tb]
 Testing VZ level accuracy
Testing PE32 PE output impedance [pe_rout_tb]
Testing DP PMU voltage clamps [pmu_vclamp_tb]
Testing DP PMU current limit [pmu_ilimit_tb]
Testing DPS switches [dps_switch_tb]
Testing DPS current share [dps_share_tb]
Testing DPS sense resistor bypass diodes [dps_diode_tb]
Testing DPS compensation capacitors [dps_cap_tb]
Testing DP DPS leakage current [dps_leakage_tb]
Testing DP PMU compensation capacitors [pmu_cap_tb]
active dut = 0
Testing DP DPS current capability [dps_imin_tb]
Testing DP HV voltage force [hv_vf_tb]
 Testing HV DACs
 Testing HV level accuracy
Testing DP HV leakage current [hv_leakage_tb]
Testing DP HV current measure [hv_imeas_tb]
Testing PE Verniers [vern_check_tb]
Testing strobe modes [pe_strobe_mode_tb]
Testing PE32 XYAddr Pin Scramble [pe_ps_xy_tb]
  Testing X Address bits
    X Address 50.0MHz Test (20 ns)
  Testing Y Address bits
    Y Address 50.0MHz Test (20 ns)
Testing PE32 Data Pin Scramble [pe_ps_data_tb]
  Testing Data bits
    Data Bits 50.0MHz Test (20 ns)
  Testing Data Strobes
    Data Strobes 20.0MHz Test (50 ns)
Testing PE32 Chip Select Pin Scramble [pe_ps_cs_tb]
  Testing Chip Selects
    Chip Selects 50.0MHz Test (20 ns)
  Testing Chip Select Strobes
    Chip Select Strobes 20.0MHz Test (50 ns)
Testing PE32 Force Pin Scramble [pe_ps_force_tb]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[pe_ps_lvm_tb]
  Testing Drive 0/1/X
    Drive 0 50.0MHz Test (20 ns)
    Drive 1 50.0MHz Test (20 ns)
    Drive X 50.0MHz Test (20 ns) (HiZ)
  Testing Strobe L/H/V/Z
    Strobe L 20.0MHz Test (50 ns)
    Strobe H 20.0MHz Test (50 ns)
    Strobe V 20.0MHz Test (50 ns)
    Strobe Z 20.0MHz Test (50 ns)
Testing PE32 XYAddr Pin Scramble [pe_ps_xy_ddr_tb]
  Testing X Address bits
    X Address 50.0MHz Test (20 ns)
  Testing Y Address bits
    Y Address 50.0MHz Test (20 ns)
Testing PE32 Data Pin Scramble [pe_ps_data_ddr_tb]
  Testing Data bits
    Data Bits 50.0MHz Test (20 ns)
  Testing Data Strobes
    Data Strobes 20.0MHz Test (50 ns)
Testing PE32 Chip Select Pin Scramble [pe_ps_cs_ddr_tb]
  Testing Chip Selects
    Chip Selects 50.0MHz Test (20 ns)
  Testing Chip Select Strobes
    Chip Select Strobes 20.0MHz Test (50 ns)
Testing PE32 Force Pin Scramble [pe_ps_force_ddr_tb]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[pe_ps_lvm_ddr_tb]
  Testing Drive 0/1/X
    Drive 0 50.0MHz Test (20 ns)
    Drive 1 50.0MHz Test (20 ns)
    Drive X 50.0MHz Test (20 ns) (HiZ)
  Testing Strobe L/H/V/Z
    Strobe L 20.0MHz Test (50 ns)
    Strobe H 20.0MHz Test (50 ns)
    Strobe V 20.0MHz Test (50 ns)
    Strobe Z 20.0MHz Test (50 ns)
Testing PE32 Timing Generators [pe_tg_format_tb]
  Testing NRZ Format 5.0MHz Test (200 ns) with Edge Strobes
  Testing NRZ Format 5.0MHz Test (200 ns) with Window Strobes
  Testing RTO Format 5.0MHz Test (200 ns) with Edge Strobes
  Testing RTO Format 5.0MHz Test (200 ns) with Window Strobes
  Testing RTZ Format 5.0MHz Test (200 ns) with Edge Strobes
  Testing RTZ Format 5.0MHz Test (200 ns) with Window Strobes
Testing PE32 Timing Generators [pe_tg_dclk_format_tb]
  Testing DCLKPOS Format 5.0MHz Test (200 ns) with Edge Strobes
  Testing DCLKPOS Format 5.0MHz Test (200 ns) with Window Strobes
  Testing DCLKNEG Format 5.0MHz Test (200 ns) with Edge Strobes
  Testing DCLKNEG Format 5.0MHz Test (200 ns) with Window Strobes
Testing PE32 Timing Generators [pe_tg_mux_mode_tb]
  Testing MUX Mode 5.0MHz Test (200 ns) with Edge Strobes
  Testing MUX Mode 5.0MHz Test (200 ns) with Window Strobes
Testing VMC FIFO Resident Loop counter branching 
[vmc_fifo_loop_branching_tb]
    Builtin Pure Logic Pattern start is at 0
    Running vmc_fifo_loop1_np_pat
    PASS: vmc_fifo_loop1_np_pat
    Running vmc_fifo_loop2_np_pat
    PASS: vmc_fifo_loop2_np_pat
    Running vmc_fifo_loop3_np_pat
    PASS: vmc_fifo_loop3_np_pat
    Running vmc_fifo_loop4_np_pat
    PASS: vmc_fifo_loop4_np_pat
    Running vmc_fifo_loop5_np_pat
    PASS: vmc_fifo_loop5_np_pat
    Running vmc_fifo_loop6_np_pat
    PASS: vmc_fifo_loop6_np_pat
Testing VMC RAM Resident Loop counter branching [vmc_ram_loop_branching_tb]
    Builtin Pure Logic Pattern start is at 0
    Running vmc_ram_loop_np_pat
    PASS: vmc_ram_loop_np_pat
Testing LVM Subroutine Branching [lvm_subroutines_tb]
Testing LVM Subroutine Branching DDR [lvm_subroutines_ddr_tb]
Testing Scan Functionality [scan_tb]
  Standard Mode SCAN Tests
  Split Mode SCAN Tests
  TG Hold SCAN Tests
Testing Scan DDR Functionality [scan_ddr_tb]
  Standard Mode SCAN Tests
  Split Mode SCAN Tests
  TG Hold SCAN Tests
Testing HSB sec. connections [apg_sec_tb].
active dut = 0
active dut = 1
Testing ECR [ecr1_tb]
Testing first 36 ECR data inputs with 18X, 0Y
 Testing ECR0 first 36 error lines
 Testing ECR1 first 36 error lines
Testing ECR [ecr2_tb]
Testing last 36 ECR data inputs with 18X, 0Y
 Testing ECR0 last 36 error lines
 Testing ECR1 last 36 error lines
Testing ECR [ecr3_tb]
Testing ECR address inputs with 18X, 3Y and full speed configuration
 Testing ECR0 addressing
  ECR0 first row
  ECR0 second row
  ECR0 third row
  ECR0 last row
  ECR0 diagonal
 Testing ECR1 addressing
  ECR1 first row
  ECR1 second row
  ECR1 third row
  ECR1 last row
  ECR1 diagonal
Testing ECR [ecr4_tb]
Testing ECR address inputs with 5X, 16Y and full speed configuration
 Testing ECR0 addressing
  ECR0 first column
  ECR0 second column
  ECR0 third column
  ECR0 last column
  ECR0 diagonal
 Testing ECR1 addressing
  ECR1 first column
  ECR1 second column
  ECR1 third column
  ECR1 last column
  ECR1 diagonal
Testing ECR [ecr5_tb]
Testing ECR clear with full speed configuration, 18X, 3Y
 Testing ECR0 clear
 Testing ECR1 clear
Testing ECR [dbm1_tb]
Testing DBM read widths with minimum speed configuration, 18X, 6Y
Testing ECR [dbm2_tb]
Testing DBM read speeds with 36 bit configuration, 18X, 3Y
Testing ECR [dbm3_tb]
Testing DBM write widths with minimum speed configuration, 18X, 6Y
Testing ECR [dbm4_tb]
Testing DBM write speeds with 36 bit configuration, 18X, 3Y
Testing ECR [dbm5_tb]
Testing DBM write to ECR capture with full speed configuration, 18X, 3Y
 Testing DBM capture to ECR0
  DBM to ECR0 first row
  DBM to ECR0 second row
  DBM to ECR0 third row
  DBM to ECR0 last row
  DBM to ECR0 diagonal
Testing ECR [ dbm6_tb ]
Testing DBM read widths with sequential configuration, 18X, 6Y
Testing CPUI in multiple sites per controller [multisite_cpui_tb]
multisite_cpui_tb PASSED.
Testing APG in multiple sites per controller [multisite_apg_tb]
multisite_apg_tb PASSED.
PE_Temperature_Display [pe_temperature_display_tb]
09:50:27   Cyc= 0.00ns   Vih=4.00v/4.00v/4.00v/4.00v   
Vil=0.00v/0.00v/0.00v/0.00v
 HSB2              temp[low/hi]            temp[low/hi]
  HSB LVM  local = 29 [  0/ 70]   remote = 32 [  0/ 70]
  HSB ECR  local = 31 [  0/ 70]   remote = 35 [  0/ 70]
 Temperatures on PEmodule1
  U14= 35.0   U22= 38.5   U18= 42.1    U4= 43.0
  U17= 33.8    U3= 41.1   U20= 41.5    U6= 41.7
  U16= 33.6    U2= 37.4   U21= 41.7    U7= 45.4
  U19= 36.4    U5= 41.3   U15= 42.8    U1= 48.7
  PE 1 thermal sensor = 43 (low limit = 81, high limit = 86)
 Temperatures on PEmodule2
  U14= 36.4   U22= 40.9   U18= 44.8    U4= 46.4
  U17= 37.0    U3= 39.5   U20= 45.6    U6= 49.1
  U16= 38.5    U2= 39.7   U21= 44.2    U7= 48.9
  U19= 37.2    U5= 39.3   U15= 43.0    U1= 47.5
  PE 2 thermal sensor = 46 (low limit = 81, high limit = 86)
 Temperatures on PEmodule3
  U14=-231.0   U22= 44.4   U18=-222.4    U4= 47.3
  U17=-220.0    U3= 41.7   U20=-219.6    U6= 49.9
  U16=-220.6    U2= 44.8   U21=-219.2    U7= 48.9
  U19=-221.2    U5= 41.1   U15=-219.0    U1= 50.7
  PE 3 thermal sensor = 45 (low limit = 81, high limit = 86)
 Temperatures on PEmodule4
  U14= 36.8   U22= 38.7   U18= 39.9    U4= 43.0
  U17= 39.1    U3= 40.3   U20= 41.1    U6= 43.8
  U16= 38.7    U2= 42.6   U21= 41.3    U7= 45.0
  U19= 36.6    U5= 39.9   U15= 43.0    U1= 44.8
  PE 4 thermal sensor = 41 (low limit = 81, high limit = 86)
SystemDiag summary [diag_summary_tb]
    Pass number : 1
    Time for this pass : 00:06:59
    Total time : 00:07:08
Final Bin: pass_bin
Done: 04/29/20 09:50:29
TestDone...bin = pass_bin,pass_bin</t>
  </si>
  <si>
    <t xml:space="preserve">99382</t>
  </si>
  <si>
    <t xml:space="preserve">MAVERICK PT II</t>
  </si>
  <si>
    <t xml:space="preserve">-Has been de-installed, and is now warehoused. The equipment was in working 
condition before removal.
-see attached photo for details
-diagnostic report:
The test program is loaded
TestStarted(1)...
Started: 05/18/20 09:30:58
                                       Site 1
  Board      Serial    PWB    PWB   PWA    PWA   LVM    DBM    Scan   ECR   
 X     Y     D
  Name       Number   Number  Rev  Number  Rev  Kbits  Mbits  Mbits  Mbits  
bits  bits  bits
---------------------------------------------------------------------------------------------
   PTI       x   500000    3  500001    7                                   
   PE1       x   501683    4  501873   10   2048                            
   PE2       x   501683    4  501873   10   2048                            
   APG       x   501682    3  501872   32   2048     36      8              
   ECR       x   500732    9  501255   16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0x100000 - 0x400 X, 0x400 Y
Testing APG VAR Counter RAM [apg_vector_ram_march_tb]
Testing APG vRAM - short march [apg_vram_ram_short_march_tb]
    LVM Memory depth is 0x200000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Counter loading
    Counter address
    VAR Counter DECR
Testing APG VAR increments, stack nesting [apg_var_and_stack_tests_tb]
   VAR increments
   Stack nesting, 1st pass
   Stack nesting, 2nd pass
   Stack nesting, 50nS
   Stack nesting, 30nS
Testing APG VAR counter branching [apg_var_counter_branching_tb]
    var/mar counter branching
Testing APG RAM read only paths [apg_ram_current_outputs_tb]
Testing PE TG count RAM [pe_tg_count_march_tb]
 Testing PE1
 Testing PE2
Testing PE TG format RAM [pe_tg_format_march_tb]
 Testing PE1
 Testing PE2
Testing PE VIHH RAM [pe_vihh_march_tb]
 Testing PE1
 Testing PE2
Testing PE Pin Scramble RAM [pe_psram_march_tb]
 Testing PE1
 Testing PE2
Testing PE LVM RAM [pe_lvm_march_tb]
 Testing PE1
 Testing PE2
Testing PE Broadcast mode [pe_broadcast_tb]
 Testing PE1
 Testing PE2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 strobe modes [pe_strobe_mode_tb]
 Testing PE1
 Testing PE2
Testing PE tg formats [pe_tg_format_tb]
 Testing PE1
 Testing PE2
Testing PE tg dclk formats [pe_tg_dclk_format_tb]
 Testing PE1
 Testing PE2
Testing PE tg io formats [pe_tg_io_format_tb]
 Testing PE1
 Testing PE2
Testing PE tg counters [pe_tg_counter_tb]
 Testing PE1
 Testing PE2
Testing PE vihh maps [pe_vihh_map_tb]
 Testing PE1
 Testing PE2
Testing PE pin scramble [pe_ps_ad_tb]
 Testing PE1
 Testing PE2
Testing PE pin scramble [pe_ps_cs_tb]
 Testing PE1 active low
 Testing PE2 active low
 Testing PE1 active high
 Testing PE2 active high
Testing PE pin scramble [pe_ps_lvm_tb]
 Testing PE1
 Testing PE2
Testing PE pin scramble [pe_ps_scan_tb]
 Testing PE1
 Testing PE2
Testing PE mux mode [pe_mux_mode_tb]
 Testing PE1
 Testing PE2
Testing PE first error counter [pe_first_error_tb]
 Counter start test, tgmode 0
  Testing PE1
  Testing PE2
 Counter start test, tgmode 1
  Testing PE1
  Testing PE2
 Counter bit test, tgmode 0
  Testing PE1
  Testing PE2
 Counter bit test, tgmode 1
  Testing PE1
  Testing PE2
Testing PE error [pe_error_flag_tb]
 Testing PE1
 Testing PE2
Testing PE abort [pe_abort_tb]
 Testing PE1
 Testing PE2
Testing PE VAR Path (pe_var_path_tb)
 Testing PE1
 Testing PE2
Testing PE Real Time Error Catch Counter [pe_rtec_counter_tb]
  Testing PE1
  Testing PE2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0x20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00:01:31
    Total time : 00:01:33
Final Bin: pass_bin
Done: 05/18/20 09:32:29
TestDone...bin = pass_bin
 </t>
  </si>
  <si>
    <t xml:space="preserve">99383</t>
  </si>
  <si>
    <t xml:space="preserve">-deinstalled from IN WORKING CONDITION
-SEE ATTACHED PHOTO FOR DETAILS
-Diagnostic report:-
The test program is loaded
TestStarted(1)...
Started: 05/18/20 14:51:25
                                       Site 1
  Board      Serial    PWB    PWB   PWA    PWA   LVM    DBM    Scan   ECR   
 X     Y     D
  Name       Number   Number  Rev  Number  Rev  Kbits  Mbits  Mbits  Mbits  
bits  bits  bits
---------------------------------------------------------------------------------------------
   PTI       x   500000    3  500001    7                                   
   PE1       x   501683    3  501873    9      0                            
   PE2       x   501863    3  501873    9      0                            
   PE3       x   501683    4  501873   10      0                            
   APG       x   501682    3  501872   36      0     36      0              
   ECR       x   500732    9  501255   17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1, 1
Testing APG Buffer Memory - short march [apg_buf_ram_short_march_tb]
    Buffer Memory depth is 0x100000 - 0x400 X, 0x400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00:02:08
    Total time : 00:02:10
Final Bin: pass_bin
Done: 05/18/20 14:53:33
TestDone...bin = pass_bin
</t>
  </si>
  <si>
    <t xml:space="preserve">110729</t>
  </si>
  <si>
    <t xml:space="preserve">NIKON </t>
  </si>
  <si>
    <t xml:space="preserve">NSR-S204B</t>
  </si>
  <si>
    <t xml:space="preserve">Photo-lithography 248 NM DUV Scanner with photo-track</t>
  </si>
  <si>
    <t xml:space="preserve">The equipment is still installed in the cleanroom. Upon purchase, buyer to 
pay for de-installation and rig out of fab.
Equipment condition: Poor.
Configuration notes: DUV lithography Scanner / Cluster The wafer Track is 
included.
The equipment has Shot problems, and excessive downtime .
The equipment has been kept in the cleanroom in Standby since 1,5 years
The equipment's Laser is in working condition.
Resolution ≦ 150 nm
NA 0.68
Exposure light source KrF excimer laser (248 nm wavelength)
Reduction ratio 1:4
Exposure field 25 × 33 mm
Alignment accuracy (EGA, |M| + 3σ) ≦ 35 nm</t>
  </si>
  <si>
    <t xml:space="preserve">110730</t>
  </si>
  <si>
    <t xml:space="preserve">Nitto</t>
  </si>
  <si>
    <t xml:space="preserve">DR-8500-II</t>
  </si>
  <si>
    <t xml:space="preserve">Wafer taper</t>
  </si>
  <si>
    <t xml:space="preserve">Equipment condition: Good.
For equipment specifications, please refer to the attached images.</t>
  </si>
  <si>
    <t xml:space="preserve">110732</t>
  </si>
  <si>
    <t xml:space="preserve">HR-8500-II</t>
  </si>
  <si>
    <t xml:space="preserve">Wafer de-laminator</t>
  </si>
  <si>
    <t xml:space="preserve">Equipment condition: Very Good.With open wafer cassette loading. Includes 
an Ushio UV tape irradiator system.
To know the system technical specifications, please refer to the attached 
images.</t>
  </si>
  <si>
    <t xml:space="preserve">110731</t>
  </si>
  <si>
    <t xml:space="preserve">HR-9300</t>
  </si>
  <si>
    <t xml:space="preserve">Wafer De-taper</t>
  </si>
  <si>
    <t xml:space="preserve">200-300 mm</t>
  </si>
  <si>
    <t xml:space="preserve">Equipment condition: Good.</t>
  </si>
  <si>
    <t xml:space="preserve">103439</t>
  </si>
  <si>
    <t xml:space="preserve">Oerlikon</t>
  </si>
  <si>
    <t xml:space="preserve">Clusterline 200</t>
  </si>
  <si>
    <t xml:space="preserve">PVD cluster tool with 6 chambers (Used for Al, Ti, NiV and AG)</t>
  </si>
  <si>
    <t xml:space="preserve">-Professionally De-installed, warehoused. Can be inspected by appointment.
Configuration:-
Tool model: CLN200-1
Transport module: Brooks MX800 with Magnatran 7 Robot
Chambers
-Fitted with  6 process chambers
-PM2 chamber - Etch chamber
-PM1, PM3, PM4, PM5 and PM6 - PVD chambers
-One PVD chamber has a heated chuck (not currently working)
-Substances sputtered: Al, Ti, NiV and Ag
-Magnet Types:-
PM1 MB300DL
PM3 MB300DG
PM4 MN300DK
PM5 MB300DL
PM6 MB300DF</t>
  </si>
  <si>
    <t xml:space="preserve">31246</t>
  </si>
  <si>
    <t xml:space="preserve">PMS</t>
  </si>
  <si>
    <t xml:space="preserve">Liquitrack 776200</t>
  </si>
  <si>
    <t xml:space="preserve">Non volatile residual Monitor for water-quality checking</t>
  </si>
  <si>
    <t xml:space="preserve">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</si>
  <si>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 xml:space="preserve">54210</t>
  </si>
  <si>
    <t xml:space="preserve">Poly Design Inc.</t>
  </si>
  <si>
    <t xml:space="preserve">Custom</t>
  </si>
  <si>
    <t xml:space="preserve">Heated Quartz Boat storage / drying system</t>
  </si>
  <si>
    <t xml:space="preserve">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</si>
  <si>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 xml:space="preserve">110733</t>
  </si>
  <si>
    <t xml:space="preserve">POWATEC</t>
  </si>
  <si>
    <t xml:space="preserve">850</t>
  </si>
  <si>
    <t xml:space="preserve">Manual Wafer Mounter</t>
  </si>
  <si>
    <t xml:space="preserve">The equipment has been professionally de-installed, and is currently 
located in a storage warehouse. Condition: Good.</t>
  </si>
  <si>
    <t xml:space="preserve">110734</t>
  </si>
  <si>
    <t xml:space="preserve">Ramgraber</t>
  </si>
  <si>
    <t xml:space="preserve">SST</t>
  </si>
  <si>
    <t xml:space="preserve">Solvent wet with heater and spin dryer</t>
  </si>
  <si>
    <t xml:space="preserve">Up to 300 mm</t>
  </si>
  <si>
    <t xml:space="preserve">The equipment has been professionally de-installed, and is currently 
located in a storage warehouse. Condition: Very Good.Configuration notes: 
Ramgraber SST Configuration: Tank 1: EKC Tank 2: P1331 Tank 3 and 4: DMF 
Tank 5: IPA Known errors: Filter from tank 4 is leaking Heater 1 from tank 
4 is broken Heater 3 from tank 4 is broken.For decades, the closed chamber 
on axis spray concept has proven to be the process of record in solvent 
cleaning technology. Ramgraber has raised the bar for batch spray equipment 
by establishing 300 mm node technology to all substrate sizes (2“-12“ 
wafers, glass substrates, square ...) Spray Solvent Tool Ramgraber Optimal 
Spray Technology (RamOS): • Proprietary new design for best process results 
within batch and run-to-run • Unmatched spray performance • Best in class 
rinse &amp; dry efficiency • Virtually no cross contamination of chemistries • 
Optimal choice of materials for chemistry of use • Highest stability of key 
process parameters • 100% German engineering • Manual loading or fully 
automated handling • 2“-12“ wafers and individual substrates • 150 mm/200 
mm/300 mm bridge configuration possible • Individual batch sizes (13, 25, 
26, 50, ... wafers per batch) • Up to 7 heated tanks • Single chamber or 
multiple chamber design • In-situ chemical blending and monitoring • 95% 
stainless steel surfaces on wetted parts • SECS/GEM Interface</t>
  </si>
  <si>
    <t xml:space="preserve">98731</t>
  </si>
  <si>
    <t xml:space="preserve">Rofin</t>
  </si>
  <si>
    <t xml:space="preserve">PowerLine D-100 (RSM, Sx)</t>
  </si>
  <si>
    <t xml:space="preserve">Fiber Laser for solar cell edge isolation</t>
  </si>
  <si>
    <t xml:space="preserve">Dimensions (WxHxD): 60x112x80 + 135x182x220</t>
  </si>
  <si>
    <t xml:space="preserve">110735</t>
  </si>
  <si>
    <t xml:space="preserve">Rudolph</t>
  </si>
  <si>
    <t xml:space="preserve">MetaPulse 200</t>
  </si>
  <si>
    <t xml:space="preserve">Metal film measurement system</t>
  </si>
  <si>
    <t xml:space="preserve">The equipment has been professionally de-installed, and is currently 
located in a storage warehouse.
Condition: Good.
Configuration notes: MP200 double path tool non copper tool;
double path tool delay stage;
6 inch chuck
Cooling Water Required Minimum Flow: 0.79 GPM (3.00 l/m) Minimum 
Temperature: 12 C 
Maximum Temperature: 20 c.
Operating Air Pressure 14.00 PSI (96,534.20 N/sq m)
Vacuum Required 0.98 in Hg (24.89 mm Hg)</t>
  </si>
  <si>
    <t xml:space="preserve">110736</t>
  </si>
  <si>
    <t xml:space="preserve">MetaPulse 200XCu</t>
  </si>
  <si>
    <t xml:space="preserve">The equipment has been professionally de-installed, and is currently 
located in a storage warehouse.
Condition: Good.
Configuration notes: Rudolph MetaPulse 200 non copper / double delay stage 
with 5" Chuck. 2 Loadports for 6/8 inch
Note: The Laser is broken and therefore needs replacement.</t>
  </si>
  <si>
    <t xml:space="preserve">79602</t>
  </si>
  <si>
    <t xml:space="preserve">Salon Teknopaja OY</t>
  </si>
  <si>
    <t xml:space="preserve">PWB </t>
  </si>
  <si>
    <t xml:space="preserve">Printed Wire Board Level Drop Tester with Solder Joint Reliability tester</t>
  </si>
  <si>
    <t xml:space="preserve">SMT</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</si>
  <si>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</si>
  <si>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 xml:space="preserve">79889</t>
  </si>
  <si>
    <t xml:space="preserve">Sanitas EG</t>
  </si>
  <si>
    <t xml:space="preserve">Multilevel </t>
  </si>
  <si>
    <t xml:space="preserve">as new</t>
  </si>
  <si>
    <t xml:space="preserve">LOCATED AT AVEZZANO ITALY
DEINSTALLED WAREHOUSED
CAN BE INSPECTED BY APPOINTMENT
IN GOOD WORKING CONDITION</t>
  </si>
  <si>
    <t xml:space="preserve">86303</t>
  </si>
  <si>
    <t xml:space="preserve">Sankei Giken</t>
  </si>
  <si>
    <t xml:space="preserve">TCW-12000 CV</t>
  </si>
  <si>
    <t xml:space="preserve">Process Module Chiller</t>
  </si>
  <si>
    <t xml:space="preserve">See attached photos for details
3 phase 200 V 50/60 Hz 18/20 KVA
</t>
  </si>
  <si>
    <t xml:space="preserve">54208</t>
  </si>
  <si>
    <t xml:space="preserve">SemiNet Automation</t>
  </si>
  <si>
    <t xml:space="preserve">Infinity SACS 251216-120-CE</t>
  </si>
  <si>
    <t xml:space="preserve">Semi-Automatic Carousel Boxed Wafer Stocker </t>
  </si>
  <si>
    <t xml:space="preserve">De-installed, warehoused.
Can be inspected by appointment
Complete Includes all parts needed for operation. Made in USA.
Model 251216-120-CE vertical carousel stocker
Storage capacity: 352 Boxes
Software version: Pickpro 7
Operating system: Windows XP s/n 000248-002
See attached specification details and photos.
The manual and electrical diagrams as well as instructions for installing 
and operating the stocker are all available.</t>
  </si>
  <si>
    <t xml:space="preserve">84351</t>
  </si>
  <si>
    <t xml:space="preserve">Semitool</t>
  </si>
  <si>
    <t xml:space="preserve">ST-240</t>
  </si>
  <si>
    <t xml:space="preserve">Spin Rinse Dryer</t>
  </si>
  <si>
    <t xml:space="preserve">No Stand
Semitool  ST-240 SRD, with controller, powers up, seems to be working.
Sold as-is, unable to test further
Multiple Rotors available
</t>
  </si>
  <si>
    <t xml:space="preserve">84342</t>
  </si>
  <si>
    <t xml:space="preserve">ST-921R-AA</t>
  </si>
  <si>
    <t xml:space="preserve">qty 2 available
Located in our Italy warehouse
No stand, parts tools, sold as-is
</t>
  </si>
  <si>
    <t xml:space="preserve">106946</t>
  </si>
  <si>
    <t xml:space="preserve">2</t>
  </si>
  <si>
    <t xml:space="preserve">100 mm</t>
  </si>
  <si>
    <t xml:space="preserve">Located in our Italy warehouse.
See attached photos for details. In good condition, but the controller is 
not included. The rotor is for 4 inch, high profile cassettes only, type 
A72-40MB.
Crated weight and dims: 40 cm x 59 cm x 46 cm (h), 36 KG</t>
  </si>
  <si>
    <t xml:space="preserve">73208</t>
  </si>
  <si>
    <t xml:space="preserve">Solitec</t>
  </si>
  <si>
    <t xml:space="preserve">5110C</t>
  </si>
  <si>
    <t xml:space="preserve">Manually loading Photoresist Spin Coater </t>
  </si>
  <si>
    <t xml:space="preserve">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</si>
  <si>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Avezzano Italy.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</si>
  <si>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 xml:space="preserve">102623</t>
  </si>
  <si>
    <t xml:space="preserve">SPTS</t>
  </si>
  <si>
    <t xml:space="preserve">Omega 201</t>
  </si>
  <si>
    <t xml:space="preserve">Plasma Dry etcher (For spares use)</t>
  </si>
  <si>
    <t xml:space="preserve">for spares use</t>
  </si>
  <si>
    <t xml:space="preserve">SPTS Omega 2001 Dry etcher.
Has been partially stripped for spares. See attached photos for details.
Gases used:Ar, BCl3, Cl2, HBr, He, N2, O2, SF6
Located at our warehouse in Avezzano, Italy</t>
  </si>
  <si>
    <t xml:space="preserve">95233</t>
  </si>
  <si>
    <t xml:space="preserve">ST Automation</t>
  </si>
  <si>
    <t xml:space="preserve">MT 32 SX</t>
  </si>
  <si>
    <t xml:space="preserve">Fully Automated Memory Test System for BIST and NAND Memories</t>
  </si>
  <si>
    <t xml:space="preserve">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</si>
  <si>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 xml:space="preserve">101848</t>
  </si>
  <si>
    <t xml:space="preserve">MT32SX</t>
  </si>
  <si>
    <t xml:space="preserve">Automated Flash Memory Testing System</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</si>
  <si>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</si>
  <si>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 xml:space="preserve">102494</t>
  </si>
  <si>
    <t xml:space="preserve">Automated Flash Memory Testing System FOR TESTING 256 MB MEMORY</t>
  </si>
  <si>
    <t xml:space="preserve">new unused</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</si>
  <si>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</si>
  <si>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 xml:space="preserve">71910</t>
  </si>
  <si>
    <t xml:space="preserve">Flash Memory Test System for 256 MB memory testing</t>
  </si>
  <si>
    <t xml:space="preserve">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</si>
  <si>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 xml:space="preserve">71908</t>
  </si>
  <si>
    <t xml:space="preserve">PTM1</t>
  </si>
  <si>
    <t xml:space="preserve">Flash Memory Tester</t>
  </si>
  <si>
    <t xml:space="preserve">SDI OWNED, Make an offer, Avail Jan 2014</t>
  </si>
  <si>
    <t xml:space="preserve">80184</t>
  </si>
  <si>
    <t xml:space="preserve">QT EPR16 DD</t>
  </si>
  <si>
    <t xml:space="preserve">Automated Flash Memory Tester System with monitor </t>
  </si>
  <si>
    <t xml:space="preserve">-Deinstalled, warehoused.
-In working condition
-See photos for details
-Available for immediate consignment
-Can be inspected by appointment
-Located in Avezzano 67051 Italy
UNCRATED DIMS: 147 CM X 132 CM X 237 CM (H)
CRATED DIMS: 150 CM X 160 CM X 250 CM, WEIGHT 1200 KG
Tester Configuration
-The equipment consists of 2 parts.
1. The test head with cables
2. The main body of the tester.
The main body of the equipment includes the following electronic modules:-
-16 way internet hub manufactured by 3Com.
-ST Automation U1837D Interconnection panel for  2 x Test heads qty 8
-ECO 66 Power supply module qty 2, each one containing the following power 
supplies:-
-Nuclear Elettronica +/- 15V 1A PSU
-Nuclear Elettronica 5V/12A and 6V/2A C PSU
-Monovolt PK120 5V/20A PSU
-Nuclear Elettronica 5V/12A and 6V/2A C PSU
-Monovolt PK120 5V/20A PSU
-Nuclear Elettronica 24V/2.5A PSU
-Nuclear Elettronica 5V/20A PSU
-Nuclear Elettronica 5V/12A and 6V/2A C PSU
-Monovolt PK120 5V/20A PSU
-ST Automation U1980B Main Switch Unit
-An Industrial PC with Windows NT Embedded installed on it
-ST Automation U2008 Master Interface Unit
-ST Automation PNLQT2 EPR1616 Card Unit with Windows NT Embedded 4.0 Class 
2 installed Qty 8 units
-ECO 66 Power supply module qty 2, each one containing the following power 
supplies:-
-Nuclear Elettronica +/- 15V 1A PSU
-Nuclear Elettronica 5V/12A and 6V/2A C PSU
-Nuclear Elettronica 5V/20A PSU
-Nuclear Elettronica 5V/12A and 6V/2A C PSU
-Nuclear Elettronica 5V/20A PSU
-Nuclear Elettronica 24V/2.5A PSU
-Nuclear Elettronica 5V/12A and 6V/2A C PSU
-Nuclear Elettronica 5V/20A PSU
-Nuclear Elettronica 5V/12A and 6V/2A C PSU
-Nuclear Elettronica 5V/20A PSU
Software Installed
-Windows Xp Professional
-ST EATS V2.9.0.11
See attached photos showing the power up testing of the main body.</t>
  </si>
  <si>
    <t xml:space="preserve">80177</t>
  </si>
  <si>
    <t xml:space="preserve">QT200</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</si>
  <si>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</si>
  <si>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</si>
  <si>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 xml:space="preserve">80178</t>
  </si>
  <si>
    <t xml:space="preserve">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</si>
  <si>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</si>
  <si>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 xml:space="preserve">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</si>
  <si>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</si>
  <si>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 xml:space="preserve">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</si>
  <si>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</si>
  <si>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 xml:space="preserve">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</si>
  <si>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</si>
  <si>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 xml:space="preserve">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</si>
  <si>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</si>
  <si>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 xml:space="preserve">99969</t>
  </si>
  <si>
    <t xml:space="preserve">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</si>
  <si>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 xml:space="preserve">78133</t>
  </si>
  <si>
    <t xml:space="preserve">Test System </t>
  </si>
  <si>
    <t xml:space="preserve">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</si>
  <si>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 xml:space="preserve">78137</t>
  </si>
  <si>
    <t xml:space="preserve">Tester System with monitor </t>
  </si>
  <si>
    <t xml:space="preserve">EPR 16  3 BAIE
Teste VERDI
SN: 5631000
EWS AGRATE
Codice QT 85
Status: Running
Center AG0404
-Deinstalled, warehoused.
-In working condition
-See photos for details
-Available for immediate consignment
-Can be inspected by appointment
-Located in Avezzano 67051 Italy</t>
  </si>
  <si>
    <t xml:space="preserve">78138</t>
  </si>
  <si>
    <t xml:space="preserve">R.S.V.</t>
  </si>
  <si>
    <t xml:space="preserve">ST Memory Test System Electronic Automation </t>
  </si>
  <si>
    <t xml:space="preserve">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</si>
  <si>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 xml:space="preserve">71904</t>
  </si>
  <si>
    <t xml:space="preserve">test head</t>
  </si>
  <si>
    <t xml:space="preserve">test head for Eprom U 1835</t>
  </si>
  <si>
    <t xml:space="preserve">SDI OWNED, Make an offer, Avail Jan 2014, test head for Eprom U 1835</t>
  </si>
  <si>
    <t xml:space="preserve">108299</t>
  </si>
  <si>
    <t xml:space="preserve">Suss MicroTec</t>
  </si>
  <si>
    <t xml:space="preserve">CB200</t>
  </si>
  <si>
    <t xml:space="preserve">High Pressure Wafer Bonding Chamber</t>
  </si>
  <si>
    <t xml:space="preserve">The equipment has been professionally de-installed, and is currently 
located in a storage warehouse. Condition: As New, unused</t>
  </si>
  <si>
    <t xml:space="preserve">110737</t>
  </si>
  <si>
    <t xml:space="preserve">Falcon</t>
  </si>
  <si>
    <t xml:space="preserve">Polyimide Photo-resist Developer Track, 2D</t>
  </si>
  <si>
    <t xml:space="preserve">The equipment has been professionally de-installed, and is currently 
located in a storage warehouse. Condition: Very Good. Configuration notes: 
Developer with 2 chambers for spray developing.</t>
  </si>
  <si>
    <t xml:space="preserve">33413</t>
  </si>
  <si>
    <t xml:space="preserve">SYNAX</t>
  </si>
  <si>
    <t xml:space="preserve">SX3100</t>
  </si>
  <si>
    <t xml:space="preserve">Fully Automated test Handler, ambient and hot configured.</t>
  </si>
  <si>
    <t xml:space="preserve">as is all rebuilt</t>
  </si>
  <si>
    <t xml:space="preserve">Fully refurbished before crating / storage.
Location: Our warehouse, Avezzano, Italy
Tool is in good condition and has been repaired / refurbished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</si>
  <si>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 xml:space="preserve">33414</t>
  </si>
  <si>
    <t xml:space="preserve">Fully refurbished before crating / storage.
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avezzano, italy</t>
  </si>
  <si>
    <t xml:space="preserve">79888</t>
  </si>
  <si>
    <t xml:space="preserve">System General</t>
  </si>
  <si>
    <t xml:space="preserve">T9600</t>
  </si>
  <si>
    <t xml:space="preserve">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</si>
  <si>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</si>
  <si>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 xml:space="preserve">78136</t>
  </si>
  <si>
    <t xml:space="preserve">Sytrama</t>
  </si>
  <si>
    <t xml:space="preserve">MTM 32 V01</t>
  </si>
  <si>
    <t xml:space="preserve">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</si>
  <si>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</si>
  <si>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 xml:space="preserve">80089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</si>
  <si>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</si>
  <si>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 xml:space="preserve">79599</t>
  </si>
  <si>
    <t xml:space="preserve">Tektronix</t>
  </si>
  <si>
    <t xml:space="preserve">11801C</t>
  </si>
  <si>
    <t xml:space="preserve">Digital Sampling Oscilloscope</t>
  </si>
  <si>
    <t xml:space="preserve">-deinstalled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</si>
  <si>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 xml:space="preserve">79601</t>
  </si>
  <si>
    <t xml:space="preserve">2432A</t>
  </si>
  <si>
    <t xml:space="preserve">Digital Oscilloscope, 2 channel, with GPIB</t>
  </si>
  <si>
    <t xml:space="preserve">-250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</si>
  <si>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 xml:space="preserve">79597</t>
  </si>
  <si>
    <t xml:space="preserve">PS 280</t>
  </si>
  <si>
    <t xml:space="preserve">DC Power supply (Working condition)</t>
  </si>
  <si>
    <t xml:space="preserve">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</si>
  <si>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 xml:space="preserve">79590</t>
  </si>
  <si>
    <t xml:space="preserve">TDS 544A</t>
  </si>
  <si>
    <t xml:space="preserve">Color 4 channel digitizing oscilloscope</t>
  </si>
  <si>
    <t xml:space="preserve">-In Italy
-CE marked
-In operational condition
-see photo for details
-500 MHz
1GS/s
Shipping Information:
Dimensions: 500 mm x 300 mm x 400 mm weight 10 KG
-Deinstalled, warehoused.
-In working condition
-See photos for details
-Available for immediate consignment
-Can be inspected by appointment
-Located in Avezzano 67051 Italy
</t>
  </si>
  <si>
    <t xml:space="preserve">76613</t>
  </si>
  <si>
    <t xml:space="preserve">TDS694C</t>
  </si>
  <si>
    <t xml:space="preserve">Digital 3 GHz real-time oscilloscope</t>
  </si>
  <si>
    <t xml:space="preserve">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</si>
  <si>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 xml:space="preserve">2181</t>
  </si>
  <si>
    <t xml:space="preserve">TEL TOKYO ELECTRON</t>
  </si>
  <si>
    <t xml:space="preserve">TE 5480</t>
  </si>
  <si>
    <t xml:space="preserve">Nitride Plasma Reactive Ion Etch</t>
  </si>
  <si>
    <t xml:space="preserve">MISSING PARTS (ALREADY SOLD):
1. EDWARDS BACKING PUMP
2. TURBO PUMP
3. SMC PROCESS MODULE CHILLER
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NOT INCLUDED
4.Pump controller rack with Seiko Seki MG-STPH600C-T54 turbo pump 
controller, 208V 3 Phase 12 KVA 190kg total power consumption.
6.Chamber backing pump Edwards CDP80 with Edwards gate valve model GVI 100M 
NOT INCLUDED
7.Power supply Transformer, I/P 208VAC 3 PH O/P 200VAC 5A dimensions 31cm x 
41cm x 42 cm (Height).
8. Chiller SMC Model INR-341-61A Triple Chiller NOT INCLUDED
Voltage= 200 3 phase 50/60 Hz 25A 350 kg dimensions 72 cm x 92 cm x 175 cm 
(height). NOT INCLUDED
-Deinstalled, warehoused.
-In working condition
-See photos for details
-Available for immediate consignment
-Can be inspected by appointment
-Located in Avezzano 67051 Italy</t>
  </si>
  <si>
    <t xml:space="preserve">https://www.fabsurplus.com/sdi_catalog/salesItemDetails.do?id=110752</t>
  </si>
  <si>
    <t xml:space="preserve">110752</t>
  </si>
  <si>
    <t xml:space="preserve">ACT 12</t>
  </si>
  <si>
    <t xml:space="preserve">Double Block DUV Photoresist coater and developer track</t>
  </si>
  <si>
    <t xml:space="preserve">- Still installed in the cleanroom - The tool is connected in-line with a Nikon S204B scanner  . Upon purchase, buyer to pay for all costs for removal of the equipment from the fab. At the following link on youtube, you will see a walk-around video of the TEL ACT 12 track, with the connected Nikon NSR-S204B scanner and Cymer laser, as they are currently in the cleanroom:-  https://youtu.be/jhKOMi45DLM   - The direction of wafer flow is right to left - 300mm – 12inch wafer setup - Type 4 Main controller - Dual Block - Dispense Monitoring system on all 24 resist lines - Aut- air vent function on all resist LE tanks - 4 FOUP load ports for 12” wafers - 2 COT units - 2 BARC units - 4 DEV units - 1 WEE unit - 2 ADH units - Closed Loop T&amp;H System - IFB for wafer transport system NIKON NSR-S204B - Several Software Options - Chemical Cabinet 1 - Chemical Cabinet 2 - Chemical Cabinet 3 - AC Power Box - Temp. Cont. Unit SMC - System T&amp;H 1 with filter system SHINWA RS-50-A-00 - System T&amp;H 2 with filter system SHINWA RS450-A-01 Resists used:- -HMDS -PGMEA -TMAH 2.48% -DUV 42 SERIES -KRF 91Y General: - CE Marking  Known broken parts:- - Temp. Cont. Unit / system leaky and deactivated - T&amp;H chamber requires service - Resist pump status unclear - 1 FOUP load port defective - IRA Z driver missing - WEE unit defective</t>
  </si>
  <si>
    <t xml:space="preserve">54232</t>
  </si>
  <si>
    <t xml:space="preserve">Teradyne</t>
  </si>
  <si>
    <t xml:space="preserve">J994</t>
  </si>
  <si>
    <t xml:space="preserve">Memory Tester</t>
  </si>
  <si>
    <t xml:space="preserve">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</si>
  <si>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 xml:space="preserve">84082</t>
  </si>
  <si>
    <t xml:space="preserve">Varian</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</si>
  <si>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</si>
  <si>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</si>
  <si>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</si>
  <si>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95409</t>
  </si>
  <si>
    <t xml:space="preserve">110738</t>
  </si>
  <si>
    <t xml:space="preserve">VARIAN</t>
  </si>
  <si>
    <t xml:space="preserve">VIISION 200 Plus</t>
  </si>
  <si>
    <t xml:space="preserve">High Current Implanter</t>
  </si>
  <si>
    <t xml:space="preserve">The equipment is still installed in the cleanroom. The equipment is sold 
FCA incoterms.
The equipment is currently operational, and will be made available for 
removal in September 2024. Condition: Good.
The VIISion 200 high current ion implanter has a number of enhancements to 
increase the generation and improve the transport of ions with high 
efficiency whilst minimizing heavy metals and particles. Some features are: 
dual filament ion source, constant current extraction with variable z axis, 
suppression voltage, a very high resolution high bandwidth mass analyser , 
a mass defining slit that rotates, variable gap acceleration system , full 
Faraday in front of wafer. This enhanced beam line is produced in 200 keV 
and 80 keV versions. In this case, the Varian Viision is the 200 keV 
version.</t>
  </si>
  <si>
    <t xml:space="preserve">15619</t>
  </si>
  <si>
    <t xml:space="preserve">VERTEQ</t>
  </si>
  <si>
    <t xml:space="preserve">FLUOROCARBON RD4500 CLASSIC</t>
  </si>
  <si>
    <t xml:space="preserve">SRD</t>
  </si>
  <si>
    <t xml:space="preserve">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</si>
  <si>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 xml:space="preserve">80238</t>
  </si>
  <si>
    <t xml:space="preserve">Weiss</t>
  </si>
  <si>
    <t xml:space="preserve">TS130</t>
  </si>
  <si>
    <t xml:space="preserve">Thermal shock testing chamber</t>
  </si>
  <si>
    <t xml:space="preserve">-Removed from service in 2014
-Warehoused
-Located in Italy
-Can be inspected by appointment
-Can be sold 'as is' or refurbished with buy-off.
Shipping information:
-Weight 950 kg
-External dimensions: 2990 mm x 1820 mm x 1155 mm
s/n 224/17903
CE marked
Number of hours on the hour meter: 5,884.431 hours
Product Features:-
The temperature shock test chamber is made of two internal chambers 
arranged one on top of the other, with an automatic lifting basket.
The frame is made from corrosion-resistant galvanised sheet steel and is 
finished in RAL 5000 blue and RAL 9002 white grey.
Insulation-mineral wool-located between the internal and external casing.
The chambers are made in vapour-tight stainless steel.
Air volume changes caused by temperature variations during the test cycles 
are compensated for by means of a integrated expansion device.
The test basket is transported from the cold chamber to the hot chamber by 
an  electric motor coupled to a mechanical drive.
The vertical opening ergonomic sliding door of the hot chamber saves space 
in front of the chamber.
The window in the door allows optimal observation of the test basket.
Why Thermal shock testing ?
Thermal shock testing simulates the effects of temperature change on 
electronic systems.
International standards and test specifications used in the automotive, 
aerospace and electronics industries define how electronic systems must 
perform during certain give temperatures changes.
The tests aim to find out if sudden temperature changes will influence the 
long-term reliability of a product and if the product will operate safely.
Failures in parts and workmanship can be induced during Environmental 
Stress Screening (ESS) tests.
How the tests are carried out
The testing system is constructed with one hot and one cold chamber, 
independently temperature controlled, one on top of the other.
Quick temperature changes are simulated by moving the samples from one 
chamber to another.
A smooth air flow in the chambers is achieved using axial fans to blow the 
air over the heater or the chiller element.
Table of test methods:-
Test method 	Upper temperature 	Lower temperature 	Number
of temperature
  	°C 	Dwell time (h) 	Δ
(°C) 	°C 	Dwell time (h) 	Δ
(°C)
DIN-IEC 68-2-14 Na 1987 edition 	+40 . . . +220 	0.5 . . . 3 	3 % 	–10 . . 
. –65 	0.5 . . . 3 	8 % 	5
MIL-STD 202F/107G 3/84 edition 	+85 . . . +200 	0.25 . . . 8 	±0 	–55 . . . 
–65 	0.25 . . . 8 	0/–5 	5 / 25 / 50 / 100
MIL-STD 750C method 1051.5
4/92 edition 	+85 . . . +200 	10 mins 	±15/0 	–55 . . . –65 	10 mins 	
±0/–10 	20
MIL-STD 810F method 503.4
3/98 edition 	upon agreement
MIL-STD 883G method 1010.8
conditions A, B, C, [D, F]* 02/06 edition 	+85 . . . +200 	min.10 mins upon 
specimen reach. setpoint 	±15/0 	–55 . . . –65 	min.10 mins upon specimen 
reach. setpoint 	0/–10 	at least 10
MIL-STD 331B Test 113.1/C7
3/97 edition 	+71 	&gt;4 	  	–54 	&gt;4 	  	3
DEF 5011 4/71 edition 	+70 . . . +200 	1 	±3 	–25 . . . –65 	1 	±3 	10
DEF 133 dry 8/71 edition 	+55 	3 	±2 	–40 	3 	±3 	dry by agreement
Technical specifications of the test chamber:-
Model 	TS 130
Test basket volume 	approx. 130 l
Test basket dimensions Height
Width Depth 	approx. 430 mm
approx. 500 mm
approx. 600 mm
External dimensions Height
Width
Width inclusive of door hinge Depth without door
Depth with removable door Depth of notebook swivel 	approx. 1,990 mm
approx. 1,820 mm
approx. 1,850 mm
approx. 900 mm
approx. 1,155 mm
approx. 170 mm
Window in the sliding door Height
Width 	approx. 450 mm
approx. 500 mm
Temp. range (refer to working range) Hot chamber
Cold chamber 	approx. +60 . . . +220 °C
approx. –10 . . . –80 °C
Temperature constancy, in time 	approx. ±1 K
Changeover time 	approx. 10 secs
Max. specimen weight 	approx. 20 kg
Temperature change of 10 kg ICs in 	15 mins
Electrical connection 	3/N/PE AC 400 V ±10 % 50 Hz
CEE 32A connector
Max. power consumption 	approx. 28 A
Connected load 	approx. 14 kW
Paint finish 	RAL 5000 (blue) / RAL 9002 (grey)
Sound pressure level free field 1 m distance from front of unit 	approx. 61 
dB (A)
Weight 	approx. 950 kg
 </t>
  </si>
  <si>
    <t xml:space="preserve">110739</t>
  </si>
  <si>
    <t xml:space="preserve">Yushin</t>
  </si>
  <si>
    <t xml:space="preserve">WSS Demount Tool DM5</t>
  </si>
  <si>
    <t xml:space="preserve">Fully Automatic Wafer demounter</t>
  </si>
  <si>
    <t xml:space="preserve">The equipment has been professionally de-installed, and is currently 
located in a storage warehouse. Condition: Very Good.</t>
  </si>
  <si>
    <t xml:space="preserve">110740</t>
  </si>
  <si>
    <t xml:space="preserve">WSS8001D</t>
  </si>
  <si>
    <t xml:space="preserve">The equipment has been professionally de-installed, and is currently 
located in a storage warehouse. Condition: Very Good. Configuration notes: 
Glass Demount Tool for 6 and 8 inch Wafer. Glass Output Station for 25 and 
50 Slot Carriers.</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</si>
</sst>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
      <sz val="8"/>
      <color rgb="FF0000FF"/>
      <name val="Arial"/>
      <family val="0"/>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false" applyProtection="false">
      <alignment horizontal="general" vertical="bottom" textRotation="0" wrapText="false" indent="0" shrinkToFit="false"/>
      <protection locked="true" hidden="false"/>
    </xf>
    <xf numFmtId="165" fontId="6" fillId="3"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fabsurplus.com/sdi_catalog/salesItemDetails.do?id=110753" TargetMode="External"/><Relationship Id="rId2" Type="http://schemas.openxmlformats.org/officeDocument/2006/relationships/hyperlink" Target="https://www.fabsurplus.com/sdi_catalog/salesItemDetails.do?id=11075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9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93" activeCellId="0" sqref="E193"/>
    </sheetView>
  </sheetViews>
  <sheetFormatPr defaultColWidth="9.07421875" defaultRowHeight="14.15" zeroHeight="false" outlineLevelRow="0" outlineLevelCol="0"/>
  <cols>
    <col collapsed="false" customWidth="true" hidden="false" outlineLevel="0" max="1" min="1" style="0" width="50.14"/>
    <col collapsed="false" customWidth="true" hidden="false" outlineLevel="0" max="2" min="2" style="0" width="7.49"/>
    <col collapsed="false" customWidth="true" hidden="false" outlineLevel="0" max="3" min="3" style="0" width="21.26"/>
    <col collapsed="false" customWidth="true" hidden="false" outlineLevel="0" max="4" min="4" style="0" width="20.42"/>
    <col collapsed="false" customWidth="true" hidden="false" outlineLevel="0" max="5" min="5" style="0" width="53.49"/>
    <col collapsed="false" customWidth="true" hidden="false" outlineLevel="0" max="6" min="6" style="0" width="3.61"/>
    <col collapsed="false" customWidth="true" hidden="false" outlineLevel="0" max="7" min="7" style="0" width="11.11"/>
    <col collapsed="false" customWidth="true" hidden="false" outlineLevel="0" max="10" min="10" style="0" width="10.69"/>
    <col collapsed="false" customWidth="true" hidden="false" outlineLevel="0" max="12" min="12" style="0" width="47.52"/>
    <col collapsed="false" customWidth="true" hidden="false" outlineLevel="0" max="1024" min="1006" style="0" width="11.52"/>
  </cols>
  <sheetData>
    <row r="1" customFormat="false" ht="14.15" hidden="false" customHeight="true" outlineLevel="0" collapsed="false">
      <c r="A1" s="1" t="s">
        <v>0</v>
      </c>
      <c r="B1" s="1" t="s">
        <v>1</v>
      </c>
      <c r="C1" s="1" t="s">
        <v>2</v>
      </c>
      <c r="D1" s="1" t="s">
        <v>3</v>
      </c>
      <c r="E1" s="1" t="s">
        <v>4</v>
      </c>
      <c r="F1" s="1" t="s">
        <v>5</v>
      </c>
      <c r="G1" s="1" t="s">
        <v>6</v>
      </c>
      <c r="H1" s="1" t="s">
        <v>7</v>
      </c>
      <c r="I1" s="1" t="s">
        <v>8</v>
      </c>
      <c r="J1" s="1" t="s">
        <v>9</v>
      </c>
      <c r="K1" s="1" t="s">
        <v>10</v>
      </c>
      <c r="L1" s="1" t="s">
        <v>11</v>
      </c>
    </row>
    <row r="2" customFormat="false" ht="14.15" hidden="false" customHeight="true" outlineLevel="0" collapsed="false">
      <c r="A2" s="2" t="str">
        <f aca="false">HYPERLINK("https://www.fabsurplus.com/sdi_catalog/salesItemDetails.do?id=54859")</f>
        <v>https://www.fabsurplus.com/sdi_catalog/salesItemDetails.do?id=54859</v>
      </c>
      <c r="B2" s="2" t="s">
        <v>12</v>
      </c>
      <c r="C2" s="2" t="s">
        <v>13</v>
      </c>
      <c r="D2" s="2" t="s">
        <v>14</v>
      </c>
      <c r="E2" s="2" t="s">
        <v>15</v>
      </c>
      <c r="F2" s="2" t="s">
        <v>16</v>
      </c>
      <c r="G2" s="2" t="s">
        <v>17</v>
      </c>
      <c r="H2" s="2" t="s">
        <v>18</v>
      </c>
      <c r="I2" s="3" t="n">
        <v>38657</v>
      </c>
      <c r="J2" s="2" t="s">
        <v>19</v>
      </c>
      <c r="K2" s="2" t="s">
        <v>20</v>
      </c>
      <c r="L2" s="4" t="s">
        <v>21</v>
      </c>
    </row>
    <row r="3" customFormat="false" ht="14.15" hidden="false" customHeight="true" outlineLevel="0" collapsed="false">
      <c r="A3" s="5" t="str">
        <f aca="false">HYPERLINK("https://www.fabsurplus.com/sdi_catalog/salesItemDetails.do?id=98785")</f>
        <v>https://www.fabsurplus.com/sdi_catalog/salesItemDetails.do?id=98785</v>
      </c>
      <c r="B3" s="5" t="s">
        <v>22</v>
      </c>
      <c r="C3" s="5" t="s">
        <v>23</v>
      </c>
      <c r="D3" s="5" t="s">
        <v>14</v>
      </c>
      <c r="E3" s="5" t="s">
        <v>24</v>
      </c>
      <c r="F3" s="5" t="s">
        <v>16</v>
      </c>
      <c r="G3" s="5" t="s">
        <v>25</v>
      </c>
      <c r="H3" s="5" t="s">
        <v>26</v>
      </c>
      <c r="I3" s="6" t="n">
        <v>39569</v>
      </c>
      <c r="J3" s="5" t="s">
        <v>19</v>
      </c>
      <c r="K3" s="5" t="s">
        <v>20</v>
      </c>
      <c r="L3" s="7" t="s">
        <v>27</v>
      </c>
    </row>
    <row r="4" customFormat="false" ht="14.15" hidden="false" customHeight="true" outlineLevel="0" collapsed="false">
      <c r="A4" s="2" t="str">
        <f aca="false">HYPERLINK("https://www.fabsurplus.com/sdi_catalog/salesItemDetails.do?id=110708")</f>
        <v>https://www.fabsurplus.com/sdi_catalog/salesItemDetails.do?id=110708</v>
      </c>
      <c r="B4" s="2" t="s">
        <v>28</v>
      </c>
      <c r="C4" s="2" t="s">
        <v>29</v>
      </c>
      <c r="D4" s="2" t="s">
        <v>30</v>
      </c>
      <c r="E4" s="2" t="s">
        <v>31</v>
      </c>
      <c r="F4" s="2" t="s">
        <v>16</v>
      </c>
      <c r="G4" s="2" t="s">
        <v>32</v>
      </c>
      <c r="H4" s="2" t="s">
        <v>33</v>
      </c>
      <c r="I4" s="3" t="n">
        <v>38139</v>
      </c>
      <c r="J4" s="2" t="s">
        <v>19</v>
      </c>
      <c r="K4" s="2" t="s">
        <v>20</v>
      </c>
      <c r="L4" s="4" t="s">
        <v>34</v>
      </c>
    </row>
    <row r="5" customFormat="false" ht="14.15" hidden="false" customHeight="true" outlineLevel="0" collapsed="false">
      <c r="A5" s="5" t="str">
        <f aca="false">HYPERLINK("https://www.fabsurplus.com/sdi_catalog/salesItemDetails.do?id=110709")</f>
        <v>https://www.fabsurplus.com/sdi_catalog/salesItemDetails.do?id=110709</v>
      </c>
      <c r="B5" s="5" t="s">
        <v>35</v>
      </c>
      <c r="C5" s="5" t="s">
        <v>29</v>
      </c>
      <c r="D5" s="5" t="s">
        <v>36</v>
      </c>
      <c r="E5" s="5" t="s">
        <v>37</v>
      </c>
      <c r="F5" s="5" t="s">
        <v>16</v>
      </c>
      <c r="G5" s="5" t="s">
        <v>32</v>
      </c>
      <c r="H5" s="5" t="s">
        <v>26</v>
      </c>
      <c r="I5" s="6" t="n">
        <v>37043</v>
      </c>
      <c r="J5" s="5" t="s">
        <v>19</v>
      </c>
      <c r="K5" s="5" t="s">
        <v>20</v>
      </c>
      <c r="L5" s="7" t="s">
        <v>38</v>
      </c>
    </row>
    <row r="6" customFormat="false" ht="14.15" hidden="false" customHeight="true" outlineLevel="0" collapsed="false">
      <c r="A6" s="2" t="str">
        <f aca="false">HYPERLINK("https://www.fabsurplus.com/sdi_catalog/salesItemDetails.do?id=110710")</f>
        <v>https://www.fabsurplus.com/sdi_catalog/salesItemDetails.do?id=110710</v>
      </c>
      <c r="B6" s="2" t="s">
        <v>39</v>
      </c>
      <c r="C6" s="2" t="s">
        <v>29</v>
      </c>
      <c r="D6" s="2" t="s">
        <v>36</v>
      </c>
      <c r="E6" s="2" t="s">
        <v>37</v>
      </c>
      <c r="F6" s="2" t="s">
        <v>16</v>
      </c>
      <c r="G6" s="2" t="s">
        <v>32</v>
      </c>
      <c r="H6" s="2" t="s">
        <v>26</v>
      </c>
      <c r="I6" s="3" t="n">
        <v>37043</v>
      </c>
      <c r="J6" s="2" t="s">
        <v>19</v>
      </c>
      <c r="K6" s="2" t="s">
        <v>20</v>
      </c>
      <c r="L6" s="4" t="s">
        <v>40</v>
      </c>
    </row>
    <row r="7" customFormat="false" ht="14.15" hidden="false" customHeight="true" outlineLevel="0" collapsed="false">
      <c r="A7" s="2" t="str">
        <f aca="false">HYPERLINK("https://www.fabsurplus.com/sdi_catalog/salesItemDetails.do?id=54226")</f>
        <v>https://www.fabsurplus.com/sdi_catalog/salesItemDetails.do?id=54226</v>
      </c>
      <c r="B7" s="2" t="s">
        <v>41</v>
      </c>
      <c r="C7" s="2" t="s">
        <v>42</v>
      </c>
      <c r="D7" s="2" t="s">
        <v>43</v>
      </c>
      <c r="E7" s="2" t="s">
        <v>44</v>
      </c>
      <c r="F7" s="2" t="s">
        <v>45</v>
      </c>
      <c r="G7" s="2" t="s">
        <v>46</v>
      </c>
      <c r="H7" s="2" t="s">
        <v>26</v>
      </c>
      <c r="I7" s="3" t="n">
        <v>36311.9166666667</v>
      </c>
      <c r="J7" s="2" t="s">
        <v>19</v>
      </c>
      <c r="K7" s="2" t="s">
        <v>20</v>
      </c>
      <c r="L7" s="4" t="s">
        <v>47</v>
      </c>
    </row>
    <row r="8" customFormat="false" ht="14.15" hidden="false" customHeight="true" outlineLevel="0" collapsed="false">
      <c r="A8" s="5" t="str">
        <f aca="false">HYPERLINK("https://www.fabsurplus.com/sdi_catalog/salesItemDetails.do?id=95398")</f>
        <v>https://www.fabsurplus.com/sdi_catalog/salesItemDetails.do?id=95398</v>
      </c>
      <c r="B8" s="5" t="s">
        <v>48</v>
      </c>
      <c r="C8" s="5" t="s">
        <v>42</v>
      </c>
      <c r="D8" s="5" t="s">
        <v>43</v>
      </c>
      <c r="E8" s="5" t="s">
        <v>44</v>
      </c>
      <c r="F8" s="5" t="s">
        <v>16</v>
      </c>
      <c r="G8" s="5" t="s">
        <v>46</v>
      </c>
      <c r="H8" s="5" t="s">
        <v>26</v>
      </c>
      <c r="I8" s="6" t="n">
        <v>36311.9166666667</v>
      </c>
      <c r="J8" s="5" t="s">
        <v>19</v>
      </c>
      <c r="K8" s="5" t="s">
        <v>20</v>
      </c>
      <c r="L8" s="7" t="s">
        <v>47</v>
      </c>
    </row>
    <row r="9" customFormat="false" ht="14.15" hidden="false" customHeight="true" outlineLevel="0" collapsed="false">
      <c r="A9" s="2" t="str">
        <f aca="false">HYPERLINK("https://www.fabsurplus.com/sdi_catalog/salesItemDetails.do?id=95399")</f>
        <v>https://www.fabsurplus.com/sdi_catalog/salesItemDetails.do?id=95399</v>
      </c>
      <c r="B9" s="2" t="s">
        <v>49</v>
      </c>
      <c r="C9" s="2" t="s">
        <v>42</v>
      </c>
      <c r="D9" s="2" t="s">
        <v>43</v>
      </c>
      <c r="E9" s="2" t="s">
        <v>44</v>
      </c>
      <c r="F9" s="2" t="s">
        <v>16</v>
      </c>
      <c r="G9" s="2" t="s">
        <v>46</v>
      </c>
      <c r="H9" s="2" t="s">
        <v>26</v>
      </c>
      <c r="I9" s="3" t="n">
        <v>36311.9166666667</v>
      </c>
      <c r="J9" s="2" t="s">
        <v>19</v>
      </c>
      <c r="K9" s="2" t="s">
        <v>20</v>
      </c>
      <c r="L9" s="4" t="s">
        <v>47</v>
      </c>
    </row>
    <row r="10" customFormat="false" ht="14.15" hidden="false" customHeight="true" outlineLevel="0" collapsed="false">
      <c r="A10" s="5" t="str">
        <f aca="false">HYPERLINK("https://www.fabsurplus.com/sdi_catalog/salesItemDetails.do?id=95400")</f>
        <v>https://www.fabsurplus.com/sdi_catalog/salesItemDetails.do?id=95400</v>
      </c>
      <c r="B10" s="5" t="s">
        <v>50</v>
      </c>
      <c r="C10" s="5" t="s">
        <v>42</v>
      </c>
      <c r="D10" s="5" t="s">
        <v>43</v>
      </c>
      <c r="E10" s="5" t="s">
        <v>44</v>
      </c>
      <c r="F10" s="5" t="s">
        <v>16</v>
      </c>
      <c r="G10" s="5" t="s">
        <v>46</v>
      </c>
      <c r="H10" s="5" t="s">
        <v>26</v>
      </c>
      <c r="I10" s="6" t="n">
        <v>36311.9166666667</v>
      </c>
      <c r="J10" s="5" t="s">
        <v>19</v>
      </c>
      <c r="K10" s="5" t="s">
        <v>20</v>
      </c>
      <c r="L10" s="7" t="s">
        <v>47</v>
      </c>
    </row>
    <row r="11" customFormat="false" ht="14.15" hidden="false" customHeight="true" outlineLevel="0" collapsed="false">
      <c r="A11" s="2" t="str">
        <f aca="false">HYPERLINK("https://www.fabsurplus.com/sdi_catalog/salesItemDetails.do?id=95401")</f>
        <v>https://www.fabsurplus.com/sdi_catalog/salesItemDetails.do?id=95401</v>
      </c>
      <c r="B11" s="2" t="s">
        <v>51</v>
      </c>
      <c r="C11" s="2" t="s">
        <v>42</v>
      </c>
      <c r="D11" s="2" t="s">
        <v>43</v>
      </c>
      <c r="E11" s="2" t="s">
        <v>44</v>
      </c>
      <c r="F11" s="2" t="s">
        <v>16</v>
      </c>
      <c r="G11" s="2" t="s">
        <v>46</v>
      </c>
      <c r="H11" s="2" t="s">
        <v>26</v>
      </c>
      <c r="I11" s="3" t="n">
        <v>36311.9166666667</v>
      </c>
      <c r="J11" s="2" t="s">
        <v>19</v>
      </c>
      <c r="K11" s="2" t="s">
        <v>20</v>
      </c>
      <c r="L11" s="4" t="s">
        <v>47</v>
      </c>
    </row>
    <row r="12" customFormat="false" ht="14.15" hidden="false" customHeight="true" outlineLevel="0" collapsed="false">
      <c r="A12" s="5" t="str">
        <f aca="false">HYPERLINK("https://www.fabsurplus.com/sdi_catalog/salesItemDetails.do?id=95402")</f>
        <v>https://www.fabsurplus.com/sdi_catalog/salesItemDetails.do?id=95402</v>
      </c>
      <c r="B12" s="5" t="s">
        <v>52</v>
      </c>
      <c r="C12" s="5" t="s">
        <v>42</v>
      </c>
      <c r="D12" s="5" t="s">
        <v>43</v>
      </c>
      <c r="E12" s="5" t="s">
        <v>44</v>
      </c>
      <c r="F12" s="5" t="s">
        <v>16</v>
      </c>
      <c r="G12" s="5" t="s">
        <v>46</v>
      </c>
      <c r="H12" s="5" t="s">
        <v>26</v>
      </c>
      <c r="I12" s="6" t="n">
        <v>36311.9166666667</v>
      </c>
      <c r="J12" s="5" t="s">
        <v>19</v>
      </c>
      <c r="K12" s="5" t="s">
        <v>20</v>
      </c>
      <c r="L12" s="7" t="s">
        <v>47</v>
      </c>
    </row>
    <row r="13" customFormat="false" ht="14.15" hidden="false" customHeight="true" outlineLevel="0" collapsed="false">
      <c r="A13" s="2" t="str">
        <f aca="false">HYPERLINK("https://www.fabsurplus.com/sdi_catalog/salesItemDetails.do?id=95403")</f>
        <v>https://www.fabsurplus.com/sdi_catalog/salesItemDetails.do?id=95403</v>
      </c>
      <c r="B13" s="2" t="s">
        <v>53</v>
      </c>
      <c r="C13" s="2" t="s">
        <v>42</v>
      </c>
      <c r="D13" s="2" t="s">
        <v>43</v>
      </c>
      <c r="E13" s="2" t="s">
        <v>44</v>
      </c>
      <c r="F13" s="2" t="s">
        <v>16</v>
      </c>
      <c r="G13" s="2" t="s">
        <v>46</v>
      </c>
      <c r="H13" s="2" t="s">
        <v>26</v>
      </c>
      <c r="I13" s="3" t="n">
        <v>36311.9166666667</v>
      </c>
      <c r="J13" s="2" t="s">
        <v>19</v>
      </c>
      <c r="K13" s="2" t="s">
        <v>20</v>
      </c>
      <c r="L13" s="4" t="s">
        <v>47</v>
      </c>
    </row>
    <row r="14" customFormat="false" ht="14.15" hidden="false" customHeight="true" outlineLevel="0" collapsed="false">
      <c r="A14" s="5" t="str">
        <f aca="false">HYPERLINK("https://www.fabsurplus.com/sdi_catalog/salesItemDetails.do?id=98706")</f>
        <v>https://www.fabsurplus.com/sdi_catalog/salesItemDetails.do?id=98706</v>
      </c>
      <c r="B14" s="5" t="s">
        <v>54</v>
      </c>
      <c r="C14" s="5" t="s">
        <v>55</v>
      </c>
      <c r="D14" s="5" t="s">
        <v>56</v>
      </c>
      <c r="E14" s="5" t="s">
        <v>57</v>
      </c>
      <c r="F14" s="5" t="s">
        <v>16</v>
      </c>
      <c r="G14" s="5" t="s">
        <v>58</v>
      </c>
      <c r="H14" s="5" t="s">
        <v>26</v>
      </c>
      <c r="I14" s="6" t="n">
        <v>39569</v>
      </c>
      <c r="J14" s="5" t="s">
        <v>19</v>
      </c>
      <c r="K14" s="5" t="s">
        <v>20</v>
      </c>
      <c r="L14" s="7" t="s">
        <v>59</v>
      </c>
    </row>
    <row r="15" customFormat="false" ht="14.15" hidden="false" customHeight="true" outlineLevel="0" collapsed="false">
      <c r="A15" s="5" t="str">
        <f aca="false">HYPERLINK("https://www.fabsurplus.com/sdi_catalog/salesItemDetails.do?id=89909")</f>
        <v>https://www.fabsurplus.com/sdi_catalog/salesItemDetails.do?id=89909</v>
      </c>
      <c r="B15" s="5" t="s">
        <v>60</v>
      </c>
      <c r="C15" s="5" t="s">
        <v>61</v>
      </c>
      <c r="D15" s="5" t="s">
        <v>62</v>
      </c>
      <c r="E15" s="5" t="s">
        <v>63</v>
      </c>
      <c r="F15" s="5" t="s">
        <v>16</v>
      </c>
      <c r="G15" s="5" t="s">
        <v>64</v>
      </c>
      <c r="H15" s="5" t="s">
        <v>18</v>
      </c>
      <c r="I15" s="6" t="n">
        <v>38503.9166666667</v>
      </c>
      <c r="J15" s="5" t="s">
        <v>19</v>
      </c>
      <c r="K15" s="5" t="s">
        <v>20</v>
      </c>
      <c r="L15" s="7" t="s">
        <v>65</v>
      </c>
    </row>
    <row r="16" customFormat="false" ht="14.15" hidden="false" customHeight="true" outlineLevel="0" collapsed="false">
      <c r="A16" s="2" t="str">
        <f aca="false">HYPERLINK("https://www.fabsurplus.com/sdi_catalog/salesItemDetails.do?id=87652")</f>
        <v>https://www.fabsurplus.com/sdi_catalog/salesItemDetails.do?id=87652</v>
      </c>
      <c r="B16" s="2" t="s">
        <v>66</v>
      </c>
      <c r="C16" s="2" t="s">
        <v>61</v>
      </c>
      <c r="D16" s="2" t="s">
        <v>67</v>
      </c>
      <c r="E16" s="2" t="s">
        <v>68</v>
      </c>
      <c r="F16" s="2" t="s">
        <v>16</v>
      </c>
      <c r="G16" s="2" t="s">
        <v>69</v>
      </c>
      <c r="H16" s="2" t="s">
        <v>18</v>
      </c>
      <c r="I16" s="2"/>
      <c r="J16" s="2" t="s">
        <v>19</v>
      </c>
      <c r="K16" s="2" t="s">
        <v>20</v>
      </c>
      <c r="L16" s="4" t="s">
        <v>70</v>
      </c>
    </row>
    <row r="17" customFormat="false" ht="14.15" hidden="false" customHeight="true" outlineLevel="0" collapsed="false">
      <c r="A17" s="5" t="str">
        <f aca="false">HYPERLINK("https://www.fabsurplus.com/sdi_catalog/salesItemDetails.do?id=99380")</f>
        <v>https://www.fabsurplus.com/sdi_catalog/salesItemDetails.do?id=99380</v>
      </c>
      <c r="B17" s="5" t="s">
        <v>71</v>
      </c>
      <c r="C17" s="5" t="s">
        <v>72</v>
      </c>
      <c r="D17" s="5" t="s">
        <v>73</v>
      </c>
      <c r="E17" s="5" t="s">
        <v>74</v>
      </c>
      <c r="F17" s="5" t="s">
        <v>16</v>
      </c>
      <c r="G17" s="5" t="s">
        <v>75</v>
      </c>
      <c r="H17" s="5" t="s">
        <v>18</v>
      </c>
      <c r="I17" s="5"/>
      <c r="J17" s="5" t="s">
        <v>19</v>
      </c>
      <c r="K17" s="5" t="s">
        <v>20</v>
      </c>
      <c r="L17" s="7" t="s">
        <v>76</v>
      </c>
    </row>
    <row r="18" customFormat="false" ht="14.15" hidden="false" customHeight="true" outlineLevel="0" collapsed="false">
      <c r="A18" s="5" t="str">
        <f aca="false">HYPERLINK("https://www.fabsurplus.com/sdi_catalog/salesItemDetails.do?id=99389")</f>
        <v>https://www.fabsurplus.com/sdi_catalog/salesItemDetails.do?id=99389</v>
      </c>
      <c r="B18" s="5" t="s">
        <v>77</v>
      </c>
      <c r="C18" s="5" t="s">
        <v>61</v>
      </c>
      <c r="D18" s="5" t="s">
        <v>78</v>
      </c>
      <c r="E18" s="5" t="s">
        <v>79</v>
      </c>
      <c r="F18" s="5" t="s">
        <v>16</v>
      </c>
      <c r="G18" s="5" t="s">
        <v>75</v>
      </c>
      <c r="H18" s="5" t="s">
        <v>26</v>
      </c>
      <c r="I18" s="5"/>
      <c r="J18" s="5" t="s">
        <v>19</v>
      </c>
      <c r="K18" s="5" t="s">
        <v>20</v>
      </c>
      <c r="L18" s="7" t="s">
        <v>80</v>
      </c>
    </row>
    <row r="19" customFormat="false" ht="14.15" hidden="false" customHeight="true" outlineLevel="0" collapsed="false">
      <c r="A19" s="2" t="str">
        <f aca="false">HYPERLINK("https://www.fabsurplus.com/sdi_catalog/salesItemDetails.do?id=99390")</f>
        <v>https://www.fabsurplus.com/sdi_catalog/salesItemDetails.do?id=99390</v>
      </c>
      <c r="B19" s="2" t="s">
        <v>81</v>
      </c>
      <c r="C19" s="2" t="s">
        <v>61</v>
      </c>
      <c r="D19" s="2" t="s">
        <v>78</v>
      </c>
      <c r="E19" s="2" t="s">
        <v>79</v>
      </c>
      <c r="F19" s="2" t="s">
        <v>16</v>
      </c>
      <c r="G19" s="2" t="s">
        <v>75</v>
      </c>
      <c r="H19" s="2" t="s">
        <v>26</v>
      </c>
      <c r="I19" s="2"/>
      <c r="J19" s="2" t="s">
        <v>19</v>
      </c>
      <c r="K19" s="2" t="s">
        <v>20</v>
      </c>
      <c r="L19" s="4" t="s">
        <v>80</v>
      </c>
    </row>
    <row r="20" customFormat="false" ht="14.15" hidden="false" customHeight="true" outlineLevel="0" collapsed="false">
      <c r="A20" s="5" t="str">
        <f aca="false">HYPERLINK("https://www.fabsurplus.com/sdi_catalog/salesItemDetails.do?id=109022")</f>
        <v>https://www.fabsurplus.com/sdi_catalog/salesItemDetails.do?id=109022</v>
      </c>
      <c r="B20" s="5" t="s">
        <v>82</v>
      </c>
      <c r="C20" s="5" t="s">
        <v>61</v>
      </c>
      <c r="D20" s="5" t="s">
        <v>83</v>
      </c>
      <c r="E20" s="5" t="s">
        <v>84</v>
      </c>
      <c r="F20" s="5" t="s">
        <v>16</v>
      </c>
      <c r="G20" s="5" t="s">
        <v>69</v>
      </c>
      <c r="H20" s="5" t="s">
        <v>26</v>
      </c>
      <c r="I20" s="6" t="n">
        <v>39569</v>
      </c>
      <c r="J20" s="5" t="s">
        <v>19</v>
      </c>
      <c r="K20" s="5" t="s">
        <v>20</v>
      </c>
      <c r="L20" s="7" t="s">
        <v>85</v>
      </c>
    </row>
    <row r="21" customFormat="false" ht="14.15" hidden="false" customHeight="true" outlineLevel="0" collapsed="false">
      <c r="A21" s="2" t="str">
        <f aca="false">HYPERLINK("https://www.fabsurplus.com/sdi_catalog/salesItemDetails.do?id=99388")</f>
        <v>https://www.fabsurplus.com/sdi_catalog/salesItemDetails.do?id=99388</v>
      </c>
      <c r="B21" s="2" t="s">
        <v>86</v>
      </c>
      <c r="C21" s="2" t="s">
        <v>61</v>
      </c>
      <c r="D21" s="2" t="s">
        <v>87</v>
      </c>
      <c r="E21" s="2" t="s">
        <v>74</v>
      </c>
      <c r="F21" s="2" t="s">
        <v>16</v>
      </c>
      <c r="G21" s="2" t="s">
        <v>75</v>
      </c>
      <c r="H21" s="2" t="s">
        <v>26</v>
      </c>
      <c r="I21" s="3" t="n">
        <v>38869</v>
      </c>
      <c r="J21" s="2" t="s">
        <v>19</v>
      </c>
      <c r="K21" s="2" t="s">
        <v>20</v>
      </c>
      <c r="L21" s="4" t="s">
        <v>88</v>
      </c>
    </row>
    <row r="22" customFormat="false" ht="14.15" hidden="false" customHeight="true" outlineLevel="0" collapsed="false">
      <c r="A22" s="2" t="str">
        <f aca="false">HYPERLINK("https://www.fabsurplus.com/sdi_catalog/salesItemDetails.do?id=99379")</f>
        <v>https://www.fabsurplus.com/sdi_catalog/salesItemDetails.do?id=99379</v>
      </c>
      <c r="B22" s="2" t="s">
        <v>89</v>
      </c>
      <c r="C22" s="2" t="s">
        <v>90</v>
      </c>
      <c r="D22" s="2" t="s">
        <v>91</v>
      </c>
      <c r="E22" s="2" t="s">
        <v>79</v>
      </c>
      <c r="F22" s="2" t="s">
        <v>16</v>
      </c>
      <c r="G22" s="2" t="s">
        <v>75</v>
      </c>
      <c r="H22" s="2" t="s">
        <v>18</v>
      </c>
      <c r="I22" s="2"/>
      <c r="J22" s="2" t="s">
        <v>19</v>
      </c>
      <c r="K22" s="2" t="s">
        <v>20</v>
      </c>
      <c r="L22" s="4" t="s">
        <v>92</v>
      </c>
    </row>
    <row r="23" customFormat="false" ht="14.15" hidden="false" customHeight="true" outlineLevel="0" collapsed="false">
      <c r="A23" s="2" t="str">
        <f aca="false">HYPERLINK("https://www.fabsurplus.com/sdi_catalog/salesItemDetails.do?id=79588")</f>
        <v>https://www.fabsurplus.com/sdi_catalog/salesItemDetails.do?id=79588</v>
      </c>
      <c r="B23" s="2" t="s">
        <v>93</v>
      </c>
      <c r="C23" s="2" t="s">
        <v>94</v>
      </c>
      <c r="D23" s="2" t="s">
        <v>95</v>
      </c>
      <c r="E23" s="2" t="s">
        <v>96</v>
      </c>
      <c r="F23" s="2" t="s">
        <v>16</v>
      </c>
      <c r="G23" s="2" t="s">
        <v>97</v>
      </c>
      <c r="H23" s="2" t="s">
        <v>18</v>
      </c>
      <c r="I23" s="3" t="n">
        <v>39326</v>
      </c>
      <c r="J23" s="2" t="s">
        <v>19</v>
      </c>
      <c r="K23" s="2" t="s">
        <v>20</v>
      </c>
      <c r="L23" s="4" t="s">
        <v>98</v>
      </c>
    </row>
    <row r="24" customFormat="false" ht="14.15" hidden="false" customHeight="true" outlineLevel="0" collapsed="false">
      <c r="A24" s="5" t="str">
        <f aca="false">HYPERLINK("https://www.fabsurplus.com/sdi_catalog/salesItemDetails.do?id=79589")</f>
        <v>https://www.fabsurplus.com/sdi_catalog/salesItemDetails.do?id=79589</v>
      </c>
      <c r="B24" s="5" t="s">
        <v>99</v>
      </c>
      <c r="C24" s="5" t="s">
        <v>94</v>
      </c>
      <c r="D24" s="5" t="s">
        <v>95</v>
      </c>
      <c r="E24" s="5" t="s">
        <v>96</v>
      </c>
      <c r="F24" s="5" t="s">
        <v>16</v>
      </c>
      <c r="G24" s="5" t="s">
        <v>97</v>
      </c>
      <c r="H24" s="5" t="s">
        <v>18</v>
      </c>
      <c r="I24" s="6" t="n">
        <v>39721.9166666667</v>
      </c>
      <c r="J24" s="5" t="s">
        <v>19</v>
      </c>
      <c r="K24" s="5" t="s">
        <v>20</v>
      </c>
      <c r="L24" s="7" t="s">
        <v>100</v>
      </c>
    </row>
    <row r="25" customFormat="false" ht="14.15" hidden="false" customHeight="true" outlineLevel="0" collapsed="false">
      <c r="A25" s="5" t="str">
        <f aca="false">HYPERLINK("https://www.fabsurplus.com/sdi_catalog/salesItemDetails.do?id=76605")</f>
        <v>https://www.fabsurplus.com/sdi_catalog/salesItemDetails.do?id=76605</v>
      </c>
      <c r="B25" s="5" t="s">
        <v>101</v>
      </c>
      <c r="C25" s="5" t="s">
        <v>94</v>
      </c>
      <c r="D25" s="5" t="s">
        <v>102</v>
      </c>
      <c r="E25" s="5" t="s">
        <v>103</v>
      </c>
      <c r="F25" s="5" t="s">
        <v>16</v>
      </c>
      <c r="G25" s="5" t="s">
        <v>75</v>
      </c>
      <c r="H25" s="5" t="s">
        <v>18</v>
      </c>
      <c r="I25" s="6" t="n">
        <v>37012</v>
      </c>
      <c r="J25" s="5" t="s">
        <v>19</v>
      </c>
      <c r="K25" s="5" t="s">
        <v>20</v>
      </c>
      <c r="L25" s="7" t="s">
        <v>104</v>
      </c>
    </row>
    <row r="26" customFormat="false" ht="14.15" hidden="false" customHeight="true" outlineLevel="0" collapsed="false">
      <c r="A26" s="2" t="str">
        <f aca="false">HYPERLINK("https://www.fabsurplus.com/sdi_catalog/salesItemDetails.do?id=10544")</f>
        <v>https://www.fabsurplus.com/sdi_catalog/salesItemDetails.do?id=10544</v>
      </c>
      <c r="B26" s="2" t="s">
        <v>105</v>
      </c>
      <c r="C26" s="2" t="s">
        <v>94</v>
      </c>
      <c r="D26" s="2" t="s">
        <v>106</v>
      </c>
      <c r="E26" s="2" t="s">
        <v>107</v>
      </c>
      <c r="F26" s="2" t="s">
        <v>16</v>
      </c>
      <c r="G26" s="2" t="s">
        <v>75</v>
      </c>
      <c r="H26" s="2" t="s">
        <v>18</v>
      </c>
      <c r="I26" s="2"/>
      <c r="J26" s="2" t="s">
        <v>19</v>
      </c>
      <c r="K26" s="2" t="s">
        <v>20</v>
      </c>
      <c r="L26" s="4" t="s">
        <v>108</v>
      </c>
    </row>
    <row r="27" customFormat="false" ht="14.15" hidden="false" customHeight="true" outlineLevel="0" collapsed="false">
      <c r="A27" s="5" t="str">
        <f aca="false">HYPERLINK("https://www.fabsurplus.com/sdi_catalog/salesItemDetails.do?id=18868")</f>
        <v>https://www.fabsurplus.com/sdi_catalog/salesItemDetails.do?id=18868</v>
      </c>
      <c r="B27" s="5" t="s">
        <v>109</v>
      </c>
      <c r="C27" s="5" t="s">
        <v>94</v>
      </c>
      <c r="D27" s="5" t="s">
        <v>110</v>
      </c>
      <c r="E27" s="5" t="s">
        <v>111</v>
      </c>
      <c r="F27" s="5" t="s">
        <v>16</v>
      </c>
      <c r="G27" s="5" t="s">
        <v>112</v>
      </c>
      <c r="H27" s="5" t="s">
        <v>26</v>
      </c>
      <c r="I27" s="5"/>
      <c r="J27" s="5" t="s">
        <v>19</v>
      </c>
      <c r="K27" s="5" t="s">
        <v>20</v>
      </c>
      <c r="L27" s="7" t="s">
        <v>113</v>
      </c>
    </row>
    <row r="28" customFormat="false" ht="14.15" hidden="false" customHeight="true" outlineLevel="0" collapsed="false">
      <c r="A28" s="2" t="str">
        <f aca="false">HYPERLINK("https://www.fabsurplus.com/sdi_catalog/salesItemDetails.do?id=18869")</f>
        <v>https://www.fabsurplus.com/sdi_catalog/salesItemDetails.do?id=18869</v>
      </c>
      <c r="B28" s="2" t="s">
        <v>114</v>
      </c>
      <c r="C28" s="2" t="s">
        <v>94</v>
      </c>
      <c r="D28" s="2" t="s">
        <v>115</v>
      </c>
      <c r="E28" s="2" t="s">
        <v>116</v>
      </c>
      <c r="F28" s="2" t="s">
        <v>16</v>
      </c>
      <c r="G28" s="2" t="s">
        <v>112</v>
      </c>
      <c r="H28" s="2" t="s">
        <v>26</v>
      </c>
      <c r="I28" s="2"/>
      <c r="J28" s="2" t="s">
        <v>19</v>
      </c>
      <c r="K28" s="2" t="s">
        <v>20</v>
      </c>
      <c r="L28" s="2" t="s">
        <v>117</v>
      </c>
    </row>
    <row r="29" customFormat="false" ht="14.15" hidden="false" customHeight="true" outlineLevel="0" collapsed="false">
      <c r="A29" s="2" t="str">
        <f aca="false">HYPERLINK("https://www.fabsurplus.com/sdi_catalog/salesItemDetails.do?id=2669")</f>
        <v>https://www.fabsurplus.com/sdi_catalog/salesItemDetails.do?id=2669</v>
      </c>
      <c r="B29" s="2" t="s">
        <v>118</v>
      </c>
      <c r="C29" s="2" t="s">
        <v>119</v>
      </c>
      <c r="D29" s="2" t="s">
        <v>120</v>
      </c>
      <c r="E29" s="2" t="s">
        <v>121</v>
      </c>
      <c r="F29" s="2" t="s">
        <v>16</v>
      </c>
      <c r="G29" s="2" t="s">
        <v>122</v>
      </c>
      <c r="H29" s="2" t="s">
        <v>18</v>
      </c>
      <c r="I29" s="3" t="n">
        <v>34881</v>
      </c>
      <c r="J29" s="2" t="s">
        <v>19</v>
      </c>
      <c r="K29" s="2" t="s">
        <v>20</v>
      </c>
      <c r="L29" s="4" t="s">
        <v>123</v>
      </c>
    </row>
    <row r="30" customFormat="false" ht="14.15" hidden="false" customHeight="true" outlineLevel="0" collapsed="false">
      <c r="A30" s="5" t="str">
        <f aca="false">HYPERLINK("https://www.fabsurplus.com/sdi_catalog/salesItemDetails.do?id=10637")</f>
        <v>https://www.fabsurplus.com/sdi_catalog/salesItemDetails.do?id=10637</v>
      </c>
      <c r="B30" s="5" t="s">
        <v>124</v>
      </c>
      <c r="C30" s="5" t="s">
        <v>119</v>
      </c>
      <c r="D30" s="5" t="s">
        <v>125</v>
      </c>
      <c r="E30" s="5" t="s">
        <v>121</v>
      </c>
      <c r="F30" s="5" t="s">
        <v>16</v>
      </c>
      <c r="G30" s="5" t="s">
        <v>122</v>
      </c>
      <c r="H30" s="5" t="s">
        <v>26</v>
      </c>
      <c r="I30" s="6" t="n">
        <v>34850.9166666667</v>
      </c>
      <c r="J30" s="5" t="s">
        <v>126</v>
      </c>
      <c r="K30" s="5" t="s">
        <v>20</v>
      </c>
      <c r="L30" s="7" t="s">
        <v>127</v>
      </c>
    </row>
    <row r="31" customFormat="false" ht="14.15" hidden="false" customHeight="true" outlineLevel="0" collapsed="false">
      <c r="A31" s="5" t="str">
        <f aca="false">HYPERLINK("https://www.fabsurplus.com/sdi_catalog/salesItemDetails.do?id=110711")</f>
        <v>https://www.fabsurplus.com/sdi_catalog/salesItemDetails.do?id=110711</v>
      </c>
      <c r="B31" s="5" t="s">
        <v>128</v>
      </c>
      <c r="C31" s="5" t="s">
        <v>129</v>
      </c>
      <c r="D31" s="5" t="s">
        <v>130</v>
      </c>
      <c r="E31" s="5" t="s">
        <v>131</v>
      </c>
      <c r="F31" s="5" t="s">
        <v>16</v>
      </c>
      <c r="G31" s="5" t="s">
        <v>32</v>
      </c>
      <c r="H31" s="5" t="s">
        <v>26</v>
      </c>
      <c r="I31" s="6" t="n">
        <v>35582</v>
      </c>
      <c r="J31" s="5" t="s">
        <v>19</v>
      </c>
      <c r="K31" s="5" t="s">
        <v>20</v>
      </c>
      <c r="L31" s="7" t="s">
        <v>132</v>
      </c>
    </row>
    <row r="32" customFormat="false" ht="14.15" hidden="false" customHeight="true" outlineLevel="0" collapsed="false">
      <c r="A32" s="2" t="str">
        <f aca="false">HYPERLINK("https://www.fabsurplus.com/sdi_catalog/salesItemDetails.do?id=34740")</f>
        <v>https://www.fabsurplus.com/sdi_catalog/salesItemDetails.do?id=34740</v>
      </c>
      <c r="B32" s="2" t="s">
        <v>133</v>
      </c>
      <c r="C32" s="2" t="s">
        <v>129</v>
      </c>
      <c r="D32" s="2" t="s">
        <v>134</v>
      </c>
      <c r="E32" s="2" t="s">
        <v>135</v>
      </c>
      <c r="F32" s="2" t="s">
        <v>16</v>
      </c>
      <c r="G32" s="2" t="s">
        <v>136</v>
      </c>
      <c r="H32" s="2" t="s">
        <v>18</v>
      </c>
      <c r="I32" s="3" t="n">
        <v>38626</v>
      </c>
      <c r="J32" s="2" t="s">
        <v>19</v>
      </c>
      <c r="K32" s="2" t="s">
        <v>20</v>
      </c>
      <c r="L32" s="4" t="s">
        <v>137</v>
      </c>
    </row>
    <row r="33" customFormat="false" ht="14.15" hidden="false" customHeight="true" outlineLevel="0" collapsed="false">
      <c r="A33" s="2" t="str">
        <f aca="false">HYPERLINK("https://www.fabsurplus.com/sdi_catalog/salesItemDetails.do?id=101768")</f>
        <v>https://www.fabsurplus.com/sdi_catalog/salesItemDetails.do?id=101768</v>
      </c>
      <c r="B33" s="2" t="s">
        <v>138</v>
      </c>
      <c r="C33" s="2" t="s">
        <v>139</v>
      </c>
      <c r="D33" s="2" t="s">
        <v>140</v>
      </c>
      <c r="E33" s="2" t="s">
        <v>141</v>
      </c>
      <c r="F33" s="2" t="s">
        <v>16</v>
      </c>
      <c r="G33" s="2" t="s">
        <v>122</v>
      </c>
      <c r="H33" s="2" t="s">
        <v>18</v>
      </c>
      <c r="I33" s="3" t="n">
        <v>32386.9166666667</v>
      </c>
      <c r="J33" s="2" t="s">
        <v>19</v>
      </c>
      <c r="K33" s="2" t="s">
        <v>20</v>
      </c>
      <c r="L33" s="4" t="s">
        <v>142</v>
      </c>
    </row>
    <row r="34" customFormat="false" ht="14.15" hidden="false" customHeight="true" outlineLevel="0" collapsed="false">
      <c r="A34" s="5" t="str">
        <f aca="false">HYPERLINK("https://www.fabsurplus.com/sdi_catalog/salesItemDetails.do?id=110712")</f>
        <v>https://www.fabsurplus.com/sdi_catalog/salesItemDetails.do?id=110712</v>
      </c>
      <c r="B34" s="5" t="s">
        <v>143</v>
      </c>
      <c r="C34" s="5" t="s">
        <v>139</v>
      </c>
      <c r="D34" s="5" t="s">
        <v>144</v>
      </c>
      <c r="E34" s="5" t="s">
        <v>145</v>
      </c>
      <c r="F34" s="5" t="s">
        <v>16</v>
      </c>
      <c r="G34" s="5" t="s">
        <v>32</v>
      </c>
      <c r="H34" s="5" t="s">
        <v>18</v>
      </c>
      <c r="I34" s="6" t="n">
        <v>35217</v>
      </c>
      <c r="J34" s="5" t="s">
        <v>19</v>
      </c>
      <c r="K34" s="5" t="s">
        <v>20</v>
      </c>
      <c r="L34" s="7" t="s">
        <v>146</v>
      </c>
    </row>
    <row r="35" customFormat="false" ht="14.15" hidden="false" customHeight="true" outlineLevel="0" collapsed="false">
      <c r="A35" s="2" t="str">
        <f aca="false">HYPERLINK("https://www.fabsurplus.com/sdi_catalog/salesItemDetails.do?id=110713")</f>
        <v>https://www.fabsurplus.com/sdi_catalog/salesItemDetails.do?id=110713</v>
      </c>
      <c r="B35" s="2" t="s">
        <v>147</v>
      </c>
      <c r="C35" s="2" t="s">
        <v>139</v>
      </c>
      <c r="D35" s="2" t="s">
        <v>144</v>
      </c>
      <c r="E35" s="2" t="s">
        <v>145</v>
      </c>
      <c r="F35" s="2" t="s">
        <v>16</v>
      </c>
      <c r="G35" s="2" t="s">
        <v>32</v>
      </c>
      <c r="H35" s="2" t="s">
        <v>26</v>
      </c>
      <c r="I35" s="3" t="n">
        <v>36312</v>
      </c>
      <c r="J35" s="2" t="s">
        <v>19</v>
      </c>
      <c r="K35" s="2" t="s">
        <v>20</v>
      </c>
      <c r="L35" s="4" t="s">
        <v>148</v>
      </c>
    </row>
    <row r="36" customFormat="false" ht="14.15" hidden="false" customHeight="true" outlineLevel="0" collapsed="false">
      <c r="A36" s="5" t="str">
        <f aca="false">HYPERLINK("https://www.fabsurplus.com/sdi_catalog/salesItemDetails.do?id=83514")</f>
        <v>https://www.fabsurplus.com/sdi_catalog/salesItemDetails.do?id=83514</v>
      </c>
      <c r="B36" s="5" t="s">
        <v>149</v>
      </c>
      <c r="C36" s="5" t="s">
        <v>139</v>
      </c>
      <c r="D36" s="5" t="s">
        <v>150</v>
      </c>
      <c r="E36" s="5" t="s">
        <v>151</v>
      </c>
      <c r="F36" s="5" t="s">
        <v>16</v>
      </c>
      <c r="G36" s="5" t="s">
        <v>152</v>
      </c>
      <c r="H36" s="5" t="s">
        <v>18</v>
      </c>
      <c r="I36" s="6" t="n">
        <v>35551</v>
      </c>
      <c r="J36" s="5" t="s">
        <v>19</v>
      </c>
      <c r="K36" s="5" t="s">
        <v>20</v>
      </c>
      <c r="L36" s="7" t="s">
        <v>153</v>
      </c>
    </row>
    <row r="37" customFormat="false" ht="14.15" hidden="false" customHeight="true" outlineLevel="0" collapsed="false">
      <c r="A37" s="5" t="str">
        <f aca="false">HYPERLINK("https://www.fabsurplus.com/sdi_catalog/salesItemDetails.do?id=110714")</f>
        <v>https://www.fabsurplus.com/sdi_catalog/salesItemDetails.do?id=110714</v>
      </c>
      <c r="B37" s="5" t="s">
        <v>154</v>
      </c>
      <c r="C37" s="5" t="s">
        <v>139</v>
      </c>
      <c r="D37" s="5" t="s">
        <v>155</v>
      </c>
      <c r="E37" s="5" t="s">
        <v>156</v>
      </c>
      <c r="F37" s="5" t="s">
        <v>16</v>
      </c>
      <c r="G37" s="5" t="s">
        <v>157</v>
      </c>
      <c r="H37" s="5" t="s">
        <v>18</v>
      </c>
      <c r="I37" s="6" t="n">
        <v>34851</v>
      </c>
      <c r="J37" s="5" t="s">
        <v>19</v>
      </c>
      <c r="K37" s="5" t="s">
        <v>20</v>
      </c>
      <c r="L37" s="7" t="s">
        <v>158</v>
      </c>
    </row>
    <row r="38" customFormat="false" ht="14.15" hidden="false" customHeight="true" outlineLevel="0" collapsed="false">
      <c r="A38" s="2" t="str">
        <f aca="false">HYPERLINK("https://www.fabsurplus.com/sdi_catalog/salesItemDetails.do?id=110717")</f>
        <v>https://www.fabsurplus.com/sdi_catalog/salesItemDetails.do?id=110717</v>
      </c>
      <c r="B38" s="2" t="s">
        <v>159</v>
      </c>
      <c r="C38" s="2" t="s">
        <v>139</v>
      </c>
      <c r="D38" s="2" t="s">
        <v>155</v>
      </c>
      <c r="E38" s="2" t="s">
        <v>160</v>
      </c>
      <c r="F38" s="2" t="s">
        <v>16</v>
      </c>
      <c r="G38" s="2" t="s">
        <v>157</v>
      </c>
      <c r="H38" s="2" t="s">
        <v>18</v>
      </c>
      <c r="I38" s="3" t="n">
        <v>35217</v>
      </c>
      <c r="J38" s="2" t="s">
        <v>19</v>
      </c>
      <c r="K38" s="2" t="s">
        <v>20</v>
      </c>
      <c r="L38" s="4" t="s">
        <v>161</v>
      </c>
    </row>
    <row r="39" customFormat="false" ht="14.15" hidden="false" customHeight="true" outlineLevel="0" collapsed="false">
      <c r="A39" s="2" t="str">
        <f aca="false">HYPERLINK("https://www.fabsurplus.com/sdi_catalog/salesItemDetails.do?id=110715")</f>
        <v>https://www.fabsurplus.com/sdi_catalog/salesItemDetails.do?id=110715</v>
      </c>
      <c r="B39" s="2" t="s">
        <v>162</v>
      </c>
      <c r="C39" s="2" t="s">
        <v>139</v>
      </c>
      <c r="D39" s="2" t="s">
        <v>155</v>
      </c>
      <c r="E39" s="2" t="s">
        <v>163</v>
      </c>
      <c r="F39" s="2" t="s">
        <v>16</v>
      </c>
      <c r="G39" s="2" t="s">
        <v>157</v>
      </c>
      <c r="H39" s="2" t="s">
        <v>18</v>
      </c>
      <c r="I39" s="3" t="n">
        <v>34121</v>
      </c>
      <c r="J39" s="2" t="s">
        <v>19</v>
      </c>
      <c r="K39" s="2" t="s">
        <v>20</v>
      </c>
      <c r="L39" s="4" t="s">
        <v>164</v>
      </c>
    </row>
    <row r="40" customFormat="false" ht="14.15" hidden="false" customHeight="true" outlineLevel="0" collapsed="false">
      <c r="A40" s="5" t="str">
        <f aca="false">HYPERLINK("https://www.fabsurplus.com/sdi_catalog/salesItemDetails.do?id=110716")</f>
        <v>https://www.fabsurplus.com/sdi_catalog/salesItemDetails.do?id=110716</v>
      </c>
      <c r="B40" s="5" t="s">
        <v>165</v>
      </c>
      <c r="C40" s="5" t="s">
        <v>139</v>
      </c>
      <c r="D40" s="5" t="s">
        <v>166</v>
      </c>
      <c r="E40" s="5" t="s">
        <v>167</v>
      </c>
      <c r="F40" s="5" t="s">
        <v>16</v>
      </c>
      <c r="G40" s="5" t="s">
        <v>157</v>
      </c>
      <c r="H40" s="5" t="s">
        <v>26</v>
      </c>
      <c r="I40" s="6" t="n">
        <v>36678</v>
      </c>
      <c r="J40" s="5" t="s">
        <v>19</v>
      </c>
      <c r="K40" s="5" t="s">
        <v>20</v>
      </c>
      <c r="L40" s="7" t="s">
        <v>168</v>
      </c>
    </row>
    <row r="41" customFormat="false" ht="14.15" hidden="false" customHeight="true" outlineLevel="0" collapsed="false">
      <c r="A41" s="2" t="str">
        <f aca="false">HYPERLINK("https://www.fabsurplus.com/sdi_catalog/salesItemDetails.do?id=108254")</f>
        <v>https://www.fabsurplus.com/sdi_catalog/salesItemDetails.do?id=108254</v>
      </c>
      <c r="B41" s="2" t="s">
        <v>169</v>
      </c>
      <c r="C41" s="2" t="s">
        <v>139</v>
      </c>
      <c r="D41" s="2" t="s">
        <v>166</v>
      </c>
      <c r="E41" s="2" t="s">
        <v>170</v>
      </c>
      <c r="F41" s="2" t="s">
        <v>16</v>
      </c>
      <c r="G41" s="2" t="s">
        <v>136</v>
      </c>
      <c r="H41" s="2" t="s">
        <v>26</v>
      </c>
      <c r="I41" s="3" t="n">
        <v>37043</v>
      </c>
      <c r="J41" s="2" t="s">
        <v>19</v>
      </c>
      <c r="K41" s="2" t="s">
        <v>20</v>
      </c>
      <c r="L41" s="2" t="s">
        <v>171</v>
      </c>
    </row>
    <row r="42" customFormat="false" ht="14.15" hidden="false" customHeight="true" outlineLevel="0" collapsed="false">
      <c r="A42" s="5" t="str">
        <f aca="false">HYPERLINK("https://www.fabsurplus.com/sdi_catalog/salesItemDetails.do?id=108255")</f>
        <v>https://www.fabsurplus.com/sdi_catalog/salesItemDetails.do?id=108255</v>
      </c>
      <c r="B42" s="5" t="s">
        <v>172</v>
      </c>
      <c r="C42" s="5" t="s">
        <v>173</v>
      </c>
      <c r="D42" s="5" t="s">
        <v>174</v>
      </c>
      <c r="E42" s="5" t="s">
        <v>175</v>
      </c>
      <c r="F42" s="5" t="s">
        <v>16</v>
      </c>
      <c r="G42" s="5" t="s">
        <v>136</v>
      </c>
      <c r="H42" s="5" t="s">
        <v>26</v>
      </c>
      <c r="I42" s="6" t="n">
        <v>37043</v>
      </c>
      <c r="J42" s="5" t="s">
        <v>19</v>
      </c>
      <c r="K42" s="5" t="s">
        <v>20</v>
      </c>
      <c r="L42" s="7" t="s">
        <v>176</v>
      </c>
    </row>
    <row r="43" customFormat="false" ht="14.15" hidden="false" customHeight="true" outlineLevel="0" collapsed="false">
      <c r="A43" s="2" t="str">
        <f aca="false">HYPERLINK("https://www.fabsurplus.com/sdi_catalog/salesItemDetails.do?id=108256")</f>
        <v>https://www.fabsurplus.com/sdi_catalog/salesItemDetails.do?id=108256</v>
      </c>
      <c r="B43" s="2" t="s">
        <v>177</v>
      </c>
      <c r="C43" s="2" t="s">
        <v>173</v>
      </c>
      <c r="D43" s="2" t="s">
        <v>174</v>
      </c>
      <c r="E43" s="2" t="s">
        <v>175</v>
      </c>
      <c r="F43" s="2" t="s">
        <v>16</v>
      </c>
      <c r="G43" s="2" t="s">
        <v>136</v>
      </c>
      <c r="H43" s="2" t="s">
        <v>26</v>
      </c>
      <c r="I43" s="3" t="n">
        <v>37043</v>
      </c>
      <c r="J43" s="2" t="s">
        <v>19</v>
      </c>
      <c r="K43" s="2" t="s">
        <v>20</v>
      </c>
      <c r="L43" s="4" t="s">
        <v>178</v>
      </c>
    </row>
    <row r="44" customFormat="false" ht="14.15" hidden="false" customHeight="true" outlineLevel="0" collapsed="false">
      <c r="A44" s="5" t="str">
        <f aca="false">HYPERLINK("https://www.fabsurplus.com/sdi_catalog/salesItemDetails.do?id=110718")</f>
        <v>https://www.fabsurplus.com/sdi_catalog/salesItemDetails.do?id=110718</v>
      </c>
      <c r="B44" s="5" t="s">
        <v>179</v>
      </c>
      <c r="C44" s="5" t="s">
        <v>173</v>
      </c>
      <c r="D44" s="5" t="s">
        <v>174</v>
      </c>
      <c r="E44" s="5" t="s">
        <v>180</v>
      </c>
      <c r="F44" s="5" t="s">
        <v>16</v>
      </c>
      <c r="G44" s="5" t="s">
        <v>32</v>
      </c>
      <c r="H44" s="5" t="s">
        <v>181</v>
      </c>
      <c r="I44" s="6" t="n">
        <v>37408</v>
      </c>
      <c r="J44" s="5" t="s">
        <v>19</v>
      </c>
      <c r="K44" s="5" t="s">
        <v>20</v>
      </c>
      <c r="L44" s="7" t="s">
        <v>182</v>
      </c>
    </row>
    <row r="45" customFormat="false" ht="14.15" hidden="false" customHeight="true" outlineLevel="0" collapsed="false">
      <c r="A45" s="2" t="str">
        <f aca="false">HYPERLINK("https://www.fabsurplus.com/sdi_catalog/salesItemDetails.do?id=77017")</f>
        <v>https://www.fabsurplus.com/sdi_catalog/salesItemDetails.do?id=77017</v>
      </c>
      <c r="B45" s="2" t="s">
        <v>183</v>
      </c>
      <c r="C45" s="2" t="s">
        <v>14</v>
      </c>
      <c r="D45" s="2" t="s">
        <v>184</v>
      </c>
      <c r="E45" s="2" t="s">
        <v>185</v>
      </c>
      <c r="F45" s="2" t="s">
        <v>16</v>
      </c>
      <c r="G45" s="2" t="s">
        <v>17</v>
      </c>
      <c r="H45" s="2" t="s">
        <v>18</v>
      </c>
      <c r="I45" s="3" t="n">
        <v>38868.9166666667</v>
      </c>
      <c r="J45" s="2" t="s">
        <v>19</v>
      </c>
      <c r="K45" s="2" t="s">
        <v>20</v>
      </c>
      <c r="L45" s="4" t="s">
        <v>186</v>
      </c>
    </row>
    <row r="46" customFormat="false" ht="14.15" hidden="false" customHeight="true" outlineLevel="0" collapsed="false">
      <c r="A46" s="5" t="str">
        <f aca="false">HYPERLINK("https://www.fabsurplus.com/sdi_catalog/salesItemDetails.do?id=77013")</f>
        <v>https://www.fabsurplus.com/sdi_catalog/salesItemDetails.do?id=77013</v>
      </c>
      <c r="B46" s="5" t="s">
        <v>187</v>
      </c>
      <c r="C46" s="5" t="s">
        <v>14</v>
      </c>
      <c r="D46" s="5" t="s">
        <v>188</v>
      </c>
      <c r="E46" s="5" t="s">
        <v>189</v>
      </c>
      <c r="F46" s="5" t="s">
        <v>16</v>
      </c>
      <c r="G46" s="5" t="s">
        <v>17</v>
      </c>
      <c r="H46" s="5" t="s">
        <v>18</v>
      </c>
      <c r="I46" s="6" t="n">
        <v>39233.9166666667</v>
      </c>
      <c r="J46" s="5" t="s">
        <v>19</v>
      </c>
      <c r="K46" s="5" t="s">
        <v>20</v>
      </c>
      <c r="L46" s="7" t="s">
        <v>190</v>
      </c>
    </row>
    <row r="47" customFormat="false" ht="14.15" hidden="false" customHeight="true" outlineLevel="0" collapsed="false">
      <c r="A47" s="5" t="str">
        <f aca="false">HYPERLINK("https://www.fabsurplus.com/sdi_catalog/salesItemDetails.do?id=77021")</f>
        <v>https://www.fabsurplus.com/sdi_catalog/salesItemDetails.do?id=77021</v>
      </c>
      <c r="B47" s="5" t="s">
        <v>191</v>
      </c>
      <c r="C47" s="5" t="s">
        <v>14</v>
      </c>
      <c r="D47" s="5" t="s">
        <v>192</v>
      </c>
      <c r="E47" s="5" t="s">
        <v>192</v>
      </c>
      <c r="F47" s="5" t="s">
        <v>16</v>
      </c>
      <c r="G47" s="5" t="s">
        <v>17</v>
      </c>
      <c r="H47" s="5" t="s">
        <v>18</v>
      </c>
      <c r="I47" s="6" t="n">
        <v>37195.9583333333</v>
      </c>
      <c r="J47" s="5" t="s">
        <v>19</v>
      </c>
      <c r="K47" s="5" t="s">
        <v>20</v>
      </c>
      <c r="L47" s="7" t="s">
        <v>193</v>
      </c>
    </row>
    <row r="48" customFormat="false" ht="14.15" hidden="false" customHeight="true" outlineLevel="0" collapsed="false">
      <c r="A48" s="2" t="str">
        <f aca="false">HYPERLINK("https://www.fabsurplus.com/sdi_catalog/salesItemDetails.do?id=77022")</f>
        <v>https://www.fabsurplus.com/sdi_catalog/salesItemDetails.do?id=77022</v>
      </c>
      <c r="B48" s="2" t="s">
        <v>194</v>
      </c>
      <c r="C48" s="2" t="s">
        <v>14</v>
      </c>
      <c r="D48" s="2" t="s">
        <v>195</v>
      </c>
      <c r="E48" s="2" t="s">
        <v>192</v>
      </c>
      <c r="F48" s="2" t="s">
        <v>16</v>
      </c>
      <c r="G48" s="2" t="s">
        <v>17</v>
      </c>
      <c r="H48" s="2" t="s">
        <v>18</v>
      </c>
      <c r="I48" s="3" t="n">
        <v>37195.9583333333</v>
      </c>
      <c r="J48" s="2" t="s">
        <v>19</v>
      </c>
      <c r="K48" s="2" t="s">
        <v>20</v>
      </c>
      <c r="L48" s="4" t="s">
        <v>196</v>
      </c>
    </row>
    <row r="49" customFormat="false" ht="14.15" hidden="false" customHeight="true" outlineLevel="0" collapsed="false">
      <c r="A49" s="5" t="str">
        <f aca="false">HYPERLINK("https://www.fabsurplus.com/sdi_catalog/salesItemDetails.do?id=98708")</f>
        <v>https://www.fabsurplus.com/sdi_catalog/salesItemDetails.do?id=98708</v>
      </c>
      <c r="B49" s="5" t="s">
        <v>197</v>
      </c>
      <c r="C49" s="5" t="s">
        <v>14</v>
      </c>
      <c r="D49" s="5" t="s">
        <v>198</v>
      </c>
      <c r="E49" s="5" t="s">
        <v>199</v>
      </c>
      <c r="F49" s="5" t="s">
        <v>16</v>
      </c>
      <c r="G49" s="5" t="s">
        <v>25</v>
      </c>
      <c r="H49" s="5" t="s">
        <v>26</v>
      </c>
      <c r="I49" s="6" t="n">
        <v>39599.9166666667</v>
      </c>
      <c r="J49" s="5" t="s">
        <v>19</v>
      </c>
      <c r="K49" s="5" t="s">
        <v>20</v>
      </c>
      <c r="L49" s="5" t="s">
        <v>200</v>
      </c>
    </row>
    <row r="50" customFormat="false" ht="14.15" hidden="false" customHeight="true" outlineLevel="0" collapsed="false">
      <c r="A50" s="2" t="str">
        <f aca="false">HYPERLINK("https://www.fabsurplus.com/sdi_catalog/salesItemDetails.do?id=98709")</f>
        <v>https://www.fabsurplus.com/sdi_catalog/salesItemDetails.do?id=98709</v>
      </c>
      <c r="B50" s="2" t="s">
        <v>201</v>
      </c>
      <c r="C50" s="2" t="s">
        <v>14</v>
      </c>
      <c r="D50" s="2" t="s">
        <v>202</v>
      </c>
      <c r="E50" s="2" t="s">
        <v>199</v>
      </c>
      <c r="F50" s="2" t="s">
        <v>16</v>
      </c>
      <c r="G50" s="2" t="s">
        <v>25</v>
      </c>
      <c r="H50" s="2"/>
      <c r="I50" s="3" t="n">
        <v>39599.9166666667</v>
      </c>
      <c r="J50" s="2" t="s">
        <v>19</v>
      </c>
      <c r="K50" s="2"/>
      <c r="L50" s="2" t="s">
        <v>200</v>
      </c>
    </row>
    <row r="51" customFormat="false" ht="14.15" hidden="false" customHeight="true" outlineLevel="0" collapsed="false">
      <c r="A51" s="5" t="str">
        <f aca="false">HYPERLINK("https://www.fabsurplus.com/sdi_catalog/salesItemDetails.do?id=100888")</f>
        <v>https://www.fabsurplus.com/sdi_catalog/salesItemDetails.do?id=100888</v>
      </c>
      <c r="B51" s="5" t="s">
        <v>203</v>
      </c>
      <c r="C51" s="5" t="s">
        <v>14</v>
      </c>
      <c r="D51" s="5" t="s">
        <v>204</v>
      </c>
      <c r="E51" s="5" t="s">
        <v>199</v>
      </c>
      <c r="F51" s="5" t="s">
        <v>16</v>
      </c>
      <c r="G51" s="5" t="s">
        <v>25</v>
      </c>
      <c r="H51" s="5" t="s">
        <v>26</v>
      </c>
      <c r="I51" s="6" t="n">
        <v>39599.9166666667</v>
      </c>
      <c r="J51" s="5" t="s">
        <v>19</v>
      </c>
      <c r="K51" s="5" t="s">
        <v>20</v>
      </c>
      <c r="L51" s="5" t="s">
        <v>200</v>
      </c>
    </row>
    <row r="52" customFormat="false" ht="14.15" hidden="false" customHeight="true" outlineLevel="0" collapsed="false">
      <c r="A52" s="5" t="str">
        <f aca="false">HYPERLINK("https://www.fabsurplus.com/sdi_catalog/salesItemDetails.do?id=77009")</f>
        <v>https://www.fabsurplus.com/sdi_catalog/salesItemDetails.do?id=77009</v>
      </c>
      <c r="B52" s="5" t="s">
        <v>205</v>
      </c>
      <c r="C52" s="5" t="s">
        <v>14</v>
      </c>
      <c r="D52" s="5" t="s">
        <v>206</v>
      </c>
      <c r="E52" s="5" t="s">
        <v>207</v>
      </c>
      <c r="F52" s="5" t="s">
        <v>16</v>
      </c>
      <c r="G52" s="5" t="s">
        <v>17</v>
      </c>
      <c r="H52" s="5" t="s">
        <v>18</v>
      </c>
      <c r="I52" s="6" t="n">
        <v>37042.9166666667</v>
      </c>
      <c r="J52" s="5" t="s">
        <v>19</v>
      </c>
      <c r="K52" s="5" t="s">
        <v>20</v>
      </c>
      <c r="L52" s="7" t="s">
        <v>208</v>
      </c>
    </row>
    <row r="53" customFormat="false" ht="14.15" hidden="false" customHeight="true" outlineLevel="0" collapsed="false">
      <c r="A53" s="2" t="str">
        <f aca="false">HYPERLINK("https://www.fabsurplus.com/sdi_catalog/salesItemDetails.do?id=77010")</f>
        <v>https://www.fabsurplus.com/sdi_catalog/salesItemDetails.do?id=77010</v>
      </c>
      <c r="B53" s="2" t="s">
        <v>209</v>
      </c>
      <c r="C53" s="2" t="s">
        <v>14</v>
      </c>
      <c r="D53" s="2" t="s">
        <v>210</v>
      </c>
      <c r="E53" s="2" t="s">
        <v>207</v>
      </c>
      <c r="F53" s="2" t="s">
        <v>16</v>
      </c>
      <c r="G53" s="2" t="s">
        <v>17</v>
      </c>
      <c r="H53" s="2" t="s">
        <v>18</v>
      </c>
      <c r="I53" s="3" t="n">
        <v>37195.9583333333</v>
      </c>
      <c r="J53" s="2" t="s">
        <v>19</v>
      </c>
      <c r="K53" s="2" t="s">
        <v>20</v>
      </c>
      <c r="L53" s="4" t="s">
        <v>211</v>
      </c>
    </row>
    <row r="54" customFormat="false" ht="14.15" hidden="false" customHeight="true" outlineLevel="0" collapsed="false">
      <c r="A54" s="5" t="str">
        <f aca="false">HYPERLINK("https://www.fabsurplus.com/sdi_catalog/salesItemDetails.do?id=98710")</f>
        <v>https://www.fabsurplus.com/sdi_catalog/salesItemDetails.do?id=98710</v>
      </c>
      <c r="B54" s="5" t="s">
        <v>212</v>
      </c>
      <c r="C54" s="5" t="s">
        <v>14</v>
      </c>
      <c r="D54" s="5" t="s">
        <v>213</v>
      </c>
      <c r="E54" s="5" t="s">
        <v>214</v>
      </c>
      <c r="F54" s="5" t="s">
        <v>16</v>
      </c>
      <c r="G54" s="5" t="s">
        <v>25</v>
      </c>
      <c r="H54" s="5" t="s">
        <v>26</v>
      </c>
      <c r="I54" s="6" t="n">
        <v>39599.9166666667</v>
      </c>
      <c r="J54" s="5" t="s">
        <v>19</v>
      </c>
      <c r="K54" s="5" t="s">
        <v>20</v>
      </c>
      <c r="L54" s="5" t="s">
        <v>215</v>
      </c>
    </row>
    <row r="55" customFormat="false" ht="14.15" hidden="false" customHeight="true" outlineLevel="0" collapsed="false">
      <c r="A55" s="2" t="str">
        <f aca="false">HYPERLINK("https://www.fabsurplus.com/sdi_catalog/salesItemDetails.do?id=98711")</f>
        <v>https://www.fabsurplus.com/sdi_catalog/salesItemDetails.do?id=98711</v>
      </c>
      <c r="B55" s="2" t="s">
        <v>216</v>
      </c>
      <c r="C55" s="2" t="s">
        <v>14</v>
      </c>
      <c r="D55" s="2" t="s">
        <v>217</v>
      </c>
      <c r="E55" s="2" t="s">
        <v>218</v>
      </c>
      <c r="F55" s="2" t="s">
        <v>16</v>
      </c>
      <c r="G55" s="2" t="s">
        <v>25</v>
      </c>
      <c r="H55" s="2" t="s">
        <v>26</v>
      </c>
      <c r="I55" s="3" t="n">
        <v>39599.9166666667</v>
      </c>
      <c r="J55" s="2" t="s">
        <v>19</v>
      </c>
      <c r="K55" s="2" t="s">
        <v>20</v>
      </c>
      <c r="L55" s="2" t="s">
        <v>219</v>
      </c>
    </row>
    <row r="56" customFormat="false" ht="14.15" hidden="false" customHeight="true" outlineLevel="0" collapsed="false">
      <c r="A56" s="5" t="str">
        <f aca="false">HYPERLINK("https://www.fabsurplus.com/sdi_catalog/salesItemDetails.do?id=98712")</f>
        <v>https://www.fabsurplus.com/sdi_catalog/salesItemDetails.do?id=98712</v>
      </c>
      <c r="B56" s="5" t="s">
        <v>220</v>
      </c>
      <c r="C56" s="5" t="s">
        <v>14</v>
      </c>
      <c r="D56" s="5" t="s">
        <v>221</v>
      </c>
      <c r="E56" s="5" t="s">
        <v>222</v>
      </c>
      <c r="F56" s="5" t="s">
        <v>16</v>
      </c>
      <c r="G56" s="5" t="s">
        <v>25</v>
      </c>
      <c r="H56" s="5" t="s">
        <v>26</v>
      </c>
      <c r="I56" s="6" t="n">
        <v>39599.9166666667</v>
      </c>
      <c r="J56" s="5" t="s">
        <v>19</v>
      </c>
      <c r="K56" s="5" t="s">
        <v>20</v>
      </c>
      <c r="L56" s="7" t="s">
        <v>223</v>
      </c>
    </row>
    <row r="57" customFormat="false" ht="14.15" hidden="false" customHeight="true" outlineLevel="0" collapsed="false">
      <c r="A57" s="2" t="str">
        <f aca="false">HYPERLINK("https://www.fabsurplus.com/sdi_catalog/salesItemDetails.do?id=103388")</f>
        <v>https://www.fabsurplus.com/sdi_catalog/salesItemDetails.do?id=103388</v>
      </c>
      <c r="B57" s="2" t="s">
        <v>224</v>
      </c>
      <c r="C57" s="2" t="s">
        <v>225</v>
      </c>
      <c r="D57" s="2" t="s">
        <v>226</v>
      </c>
      <c r="E57" s="2" t="s">
        <v>227</v>
      </c>
      <c r="F57" s="2" t="s">
        <v>16</v>
      </c>
      <c r="G57" s="2" t="s">
        <v>25</v>
      </c>
      <c r="H57" s="2" t="s">
        <v>26</v>
      </c>
      <c r="I57" s="3" t="n">
        <v>39599.9166666667</v>
      </c>
      <c r="J57" s="2" t="s">
        <v>19</v>
      </c>
      <c r="K57" s="2" t="s">
        <v>20</v>
      </c>
      <c r="L57" s="4" t="s">
        <v>228</v>
      </c>
    </row>
    <row r="58" customFormat="false" ht="14.15" hidden="false" customHeight="true" outlineLevel="0" collapsed="false">
      <c r="A58" s="2" t="str">
        <f aca="false">HYPERLINK("https://www.fabsurplus.com/sdi_catalog/salesItemDetails.do?id=98715")</f>
        <v>https://www.fabsurplus.com/sdi_catalog/salesItemDetails.do?id=98715</v>
      </c>
      <c r="B58" s="2" t="s">
        <v>229</v>
      </c>
      <c r="C58" s="2" t="s">
        <v>225</v>
      </c>
      <c r="D58" s="2" t="s">
        <v>230</v>
      </c>
      <c r="E58" s="2" t="s">
        <v>231</v>
      </c>
      <c r="F58" s="2" t="s">
        <v>16</v>
      </c>
      <c r="G58" s="2" t="s">
        <v>25</v>
      </c>
      <c r="H58" s="2" t="s">
        <v>18</v>
      </c>
      <c r="I58" s="3" t="n">
        <v>39599.9166666667</v>
      </c>
      <c r="J58" s="2" t="s">
        <v>19</v>
      </c>
      <c r="K58" s="2" t="s">
        <v>20</v>
      </c>
      <c r="L58" s="4" t="s">
        <v>232</v>
      </c>
    </row>
    <row r="59" customFormat="false" ht="14.15" hidden="false" customHeight="true" outlineLevel="0" collapsed="false">
      <c r="A59" s="5" t="str">
        <f aca="false">HYPERLINK("https://www.fabsurplus.com/sdi_catalog/salesItemDetails.do?id=98716")</f>
        <v>https://www.fabsurplus.com/sdi_catalog/salesItemDetails.do?id=98716</v>
      </c>
      <c r="B59" s="5" t="s">
        <v>233</v>
      </c>
      <c r="C59" s="5" t="s">
        <v>225</v>
      </c>
      <c r="D59" s="5" t="s">
        <v>234</v>
      </c>
      <c r="E59" s="5" t="s">
        <v>231</v>
      </c>
      <c r="F59" s="5" t="s">
        <v>16</v>
      </c>
      <c r="G59" s="5" t="s">
        <v>25</v>
      </c>
      <c r="H59" s="5" t="s">
        <v>26</v>
      </c>
      <c r="I59" s="6" t="n">
        <v>39599.9166666667</v>
      </c>
      <c r="J59" s="5" t="s">
        <v>19</v>
      </c>
      <c r="K59" s="5" t="s">
        <v>20</v>
      </c>
      <c r="L59" s="5" t="s">
        <v>235</v>
      </c>
    </row>
    <row r="60" customFormat="false" ht="14.15" hidden="false" customHeight="true" outlineLevel="0" collapsed="false">
      <c r="A60" s="2" t="str">
        <f aca="false">HYPERLINK("https://www.fabsurplus.com/sdi_catalog/salesItemDetails.do?id=98717")</f>
        <v>https://www.fabsurplus.com/sdi_catalog/salesItemDetails.do?id=98717</v>
      </c>
      <c r="B60" s="2" t="s">
        <v>236</v>
      </c>
      <c r="C60" s="2" t="s">
        <v>225</v>
      </c>
      <c r="D60" s="2" t="s">
        <v>237</v>
      </c>
      <c r="E60" s="2" t="s">
        <v>231</v>
      </c>
      <c r="F60" s="2" t="s">
        <v>16</v>
      </c>
      <c r="G60" s="2" t="s">
        <v>25</v>
      </c>
      <c r="H60" s="2" t="s">
        <v>26</v>
      </c>
      <c r="I60" s="3" t="n">
        <v>39599.9166666667</v>
      </c>
      <c r="J60" s="2" t="s">
        <v>19</v>
      </c>
      <c r="K60" s="2" t="s">
        <v>20</v>
      </c>
      <c r="L60" s="4" t="s">
        <v>238</v>
      </c>
    </row>
    <row r="61" customFormat="false" ht="14.15" hidden="false" customHeight="true" outlineLevel="0" collapsed="false">
      <c r="A61" s="5" t="str">
        <f aca="false">HYPERLINK("https://www.fabsurplus.com/sdi_catalog/salesItemDetails.do?id=98718")</f>
        <v>https://www.fabsurplus.com/sdi_catalog/salesItemDetails.do?id=98718</v>
      </c>
      <c r="B61" s="5" t="s">
        <v>239</v>
      </c>
      <c r="C61" s="5" t="s">
        <v>240</v>
      </c>
      <c r="D61" s="5" t="s">
        <v>241</v>
      </c>
      <c r="E61" s="5" t="s">
        <v>242</v>
      </c>
      <c r="F61" s="5" t="s">
        <v>16</v>
      </c>
      <c r="G61" s="5" t="s">
        <v>25</v>
      </c>
      <c r="H61" s="5" t="s">
        <v>181</v>
      </c>
      <c r="I61" s="6" t="n">
        <v>39599.9166666667</v>
      </c>
      <c r="J61" s="5" t="s">
        <v>19</v>
      </c>
      <c r="K61" s="5" t="s">
        <v>20</v>
      </c>
      <c r="L61" s="5" t="s">
        <v>243</v>
      </c>
    </row>
    <row r="62" customFormat="false" ht="14.15" hidden="false" customHeight="true" outlineLevel="0" collapsed="false">
      <c r="A62" s="2" t="str">
        <f aca="false">HYPERLINK("https://www.fabsurplus.com/sdi_catalog/salesItemDetails.do?id=108268")</f>
        <v>https://www.fabsurplus.com/sdi_catalog/salesItemDetails.do?id=108268</v>
      </c>
      <c r="B62" s="2" t="s">
        <v>244</v>
      </c>
      <c r="C62" s="2" t="s">
        <v>245</v>
      </c>
      <c r="D62" s="2" t="s">
        <v>246</v>
      </c>
      <c r="E62" s="2" t="s">
        <v>247</v>
      </c>
      <c r="F62" s="2" t="s">
        <v>16</v>
      </c>
      <c r="G62" s="2" t="s">
        <v>248</v>
      </c>
      <c r="H62" s="2" t="s">
        <v>26</v>
      </c>
      <c r="I62" s="3" t="n">
        <v>37043</v>
      </c>
      <c r="J62" s="2" t="s">
        <v>19</v>
      </c>
      <c r="K62" s="2" t="s">
        <v>20</v>
      </c>
      <c r="L62" s="4" t="s">
        <v>249</v>
      </c>
    </row>
    <row r="63" customFormat="false" ht="14.15" hidden="false" customHeight="true" outlineLevel="0" collapsed="false">
      <c r="A63" s="5" t="str">
        <f aca="false">HYPERLINK("https://www.fabsurplus.com/sdi_catalog/salesItemDetails.do?id=110719")</f>
        <v>https://www.fabsurplus.com/sdi_catalog/salesItemDetails.do?id=110719</v>
      </c>
      <c r="B63" s="5" t="s">
        <v>250</v>
      </c>
      <c r="C63" s="5" t="s">
        <v>245</v>
      </c>
      <c r="D63" s="5" t="s">
        <v>246</v>
      </c>
      <c r="E63" s="5" t="s">
        <v>251</v>
      </c>
      <c r="F63" s="5" t="s">
        <v>16</v>
      </c>
      <c r="G63" s="5" t="s">
        <v>252</v>
      </c>
      <c r="H63" s="5" t="s">
        <v>18</v>
      </c>
      <c r="I63" s="6" t="n">
        <v>37043</v>
      </c>
      <c r="J63" s="5" t="s">
        <v>19</v>
      </c>
      <c r="K63" s="5" t="s">
        <v>20</v>
      </c>
      <c r="L63" s="7" t="s">
        <v>253</v>
      </c>
    </row>
    <row r="64" customFormat="false" ht="14.15" hidden="false" customHeight="true" outlineLevel="0" collapsed="false">
      <c r="A64" s="5" t="str">
        <f aca="false">HYPERLINK("https://www.fabsurplus.com/sdi_catalog/salesItemDetails.do?id=56144")</f>
        <v>https://www.fabsurplus.com/sdi_catalog/salesItemDetails.do?id=56144</v>
      </c>
      <c r="B64" s="5" t="s">
        <v>254</v>
      </c>
      <c r="C64" s="5" t="s">
        <v>255</v>
      </c>
      <c r="D64" s="5" t="s">
        <v>256</v>
      </c>
      <c r="E64" s="5" t="s">
        <v>257</v>
      </c>
      <c r="F64" s="5" t="s">
        <v>16</v>
      </c>
      <c r="G64" s="5" t="s">
        <v>17</v>
      </c>
      <c r="H64" s="5" t="s">
        <v>18</v>
      </c>
      <c r="I64" s="6" t="n">
        <v>37742</v>
      </c>
      <c r="J64" s="5" t="s">
        <v>19</v>
      </c>
      <c r="K64" s="5" t="s">
        <v>20</v>
      </c>
      <c r="L64" s="7" t="s">
        <v>258</v>
      </c>
    </row>
    <row r="65" customFormat="false" ht="14.15" hidden="false" customHeight="true" outlineLevel="0" collapsed="false">
      <c r="A65" s="2" t="str">
        <f aca="false">HYPERLINK("https://www.fabsurplus.com/sdi_catalog/salesItemDetails.do?id=56140")</f>
        <v>https://www.fabsurplus.com/sdi_catalog/salesItemDetails.do?id=56140</v>
      </c>
      <c r="B65" s="2" t="s">
        <v>259</v>
      </c>
      <c r="C65" s="2" t="s">
        <v>260</v>
      </c>
      <c r="D65" s="2" t="s">
        <v>261</v>
      </c>
      <c r="E65" s="2" t="s">
        <v>262</v>
      </c>
      <c r="F65" s="2" t="s">
        <v>16</v>
      </c>
      <c r="G65" s="2" t="s">
        <v>25</v>
      </c>
      <c r="H65" s="2" t="s">
        <v>18</v>
      </c>
      <c r="I65" s="3" t="n">
        <v>37012</v>
      </c>
      <c r="J65" s="2" t="s">
        <v>19</v>
      </c>
      <c r="K65" s="2" t="s">
        <v>20</v>
      </c>
      <c r="L65" s="4" t="s">
        <v>263</v>
      </c>
    </row>
    <row r="66" customFormat="false" ht="14.15" hidden="false" customHeight="true" outlineLevel="0" collapsed="false">
      <c r="A66" s="5" t="str">
        <f aca="false">HYPERLINK("https://www.fabsurplus.com/sdi_catalog/salesItemDetails.do?id=103801")</f>
        <v>https://www.fabsurplus.com/sdi_catalog/salesItemDetails.do?id=103801</v>
      </c>
      <c r="B66" s="5" t="s">
        <v>264</v>
      </c>
      <c r="C66" s="5" t="s">
        <v>255</v>
      </c>
      <c r="D66" s="5" t="s">
        <v>265</v>
      </c>
      <c r="E66" s="5" t="s">
        <v>266</v>
      </c>
      <c r="F66" s="5" t="s">
        <v>16</v>
      </c>
      <c r="G66" s="5" t="s">
        <v>25</v>
      </c>
      <c r="H66" s="5" t="s">
        <v>26</v>
      </c>
      <c r="I66" s="6" t="n">
        <v>39569</v>
      </c>
      <c r="J66" s="5" t="s">
        <v>19</v>
      </c>
      <c r="K66" s="5" t="s">
        <v>20</v>
      </c>
      <c r="L66" s="7" t="s">
        <v>267</v>
      </c>
    </row>
    <row r="67" customFormat="false" ht="14.15" hidden="false" customHeight="true" outlineLevel="0" collapsed="false">
      <c r="A67" s="2" t="str">
        <f aca="false">HYPERLINK("https://www.fabsurplus.com/sdi_catalog/salesItemDetails.do?id=98721")</f>
        <v>https://www.fabsurplus.com/sdi_catalog/salesItemDetails.do?id=98721</v>
      </c>
      <c r="B67" s="2" t="s">
        <v>268</v>
      </c>
      <c r="C67" s="2" t="s">
        <v>255</v>
      </c>
      <c r="D67" s="2" t="s">
        <v>269</v>
      </c>
      <c r="E67" s="2" t="s">
        <v>270</v>
      </c>
      <c r="F67" s="2" t="s">
        <v>16</v>
      </c>
      <c r="G67" s="2" t="s">
        <v>25</v>
      </c>
      <c r="H67" s="2" t="s">
        <v>26</v>
      </c>
      <c r="I67" s="3" t="n">
        <v>39569</v>
      </c>
      <c r="J67" s="2" t="s">
        <v>19</v>
      </c>
      <c r="K67" s="2" t="s">
        <v>20</v>
      </c>
      <c r="L67" s="4" t="s">
        <v>271</v>
      </c>
    </row>
    <row r="68" customFormat="false" ht="14.15" hidden="false" customHeight="true" outlineLevel="0" collapsed="false">
      <c r="A68" s="5" t="str">
        <f aca="false">HYPERLINK("https://www.fabsurplus.com/sdi_catalog/salesItemDetails.do?id=98722")</f>
        <v>https://www.fabsurplus.com/sdi_catalog/salesItemDetails.do?id=98722</v>
      </c>
      <c r="B68" s="5" t="s">
        <v>272</v>
      </c>
      <c r="C68" s="5" t="s">
        <v>255</v>
      </c>
      <c r="D68" s="5" t="s">
        <v>273</v>
      </c>
      <c r="E68" s="5" t="s">
        <v>274</v>
      </c>
      <c r="F68" s="5" t="s">
        <v>16</v>
      </c>
      <c r="G68" s="5" t="s">
        <v>25</v>
      </c>
      <c r="H68" s="5" t="s">
        <v>26</v>
      </c>
      <c r="I68" s="6" t="n">
        <v>39569</v>
      </c>
      <c r="J68" s="5" t="s">
        <v>19</v>
      </c>
      <c r="K68" s="5" t="s">
        <v>20</v>
      </c>
      <c r="L68" s="7" t="s">
        <v>275</v>
      </c>
    </row>
    <row r="69" customFormat="false" ht="14.15" hidden="false" customHeight="true" outlineLevel="0" collapsed="false">
      <c r="A69" s="2" t="str">
        <f aca="false">HYPERLINK("https://www.fabsurplus.com/sdi_catalog/salesItemDetails.do?id=98725")</f>
        <v>https://www.fabsurplus.com/sdi_catalog/salesItemDetails.do?id=98725</v>
      </c>
      <c r="B69" s="2" t="s">
        <v>276</v>
      </c>
      <c r="C69" s="2" t="s">
        <v>255</v>
      </c>
      <c r="D69" s="2" t="s">
        <v>277</v>
      </c>
      <c r="E69" s="2" t="s">
        <v>278</v>
      </c>
      <c r="F69" s="2" t="s">
        <v>16</v>
      </c>
      <c r="G69" s="2" t="s">
        <v>25</v>
      </c>
      <c r="H69" s="2" t="s">
        <v>26</v>
      </c>
      <c r="I69" s="3" t="n">
        <v>39599.9166666667</v>
      </c>
      <c r="J69" s="2" t="s">
        <v>19</v>
      </c>
      <c r="K69" s="2" t="s">
        <v>20</v>
      </c>
      <c r="L69" s="4" t="s">
        <v>279</v>
      </c>
    </row>
    <row r="70" customFormat="false" ht="14.15" hidden="false" customHeight="true" outlineLevel="0" collapsed="false">
      <c r="A70" s="2" t="str">
        <f aca="false">HYPERLINK("https://www.fabsurplus.com/sdi_catalog/salesItemDetails.do?id=80083")</f>
        <v>https://www.fabsurplus.com/sdi_catalog/salesItemDetails.do?id=80083</v>
      </c>
      <c r="B70" s="2" t="s">
        <v>280</v>
      </c>
      <c r="C70" s="2" t="s">
        <v>281</v>
      </c>
      <c r="D70" s="2" t="s">
        <v>282</v>
      </c>
      <c r="E70" s="2" t="s">
        <v>283</v>
      </c>
      <c r="F70" s="2" t="s">
        <v>16</v>
      </c>
      <c r="G70" s="2" t="s">
        <v>284</v>
      </c>
      <c r="H70" s="2" t="s">
        <v>18</v>
      </c>
      <c r="I70" s="3" t="n">
        <v>36678</v>
      </c>
      <c r="J70" s="2" t="s">
        <v>19</v>
      </c>
      <c r="K70" s="2" t="s">
        <v>20</v>
      </c>
      <c r="L70" s="4" t="s">
        <v>285</v>
      </c>
    </row>
    <row r="71" customFormat="false" ht="14.15" hidden="false" customHeight="true" outlineLevel="0" collapsed="false">
      <c r="A71" s="5" t="str">
        <f aca="false">HYPERLINK("https://www.fabsurplus.com/sdi_catalog/salesItemDetails.do?id=87089")</f>
        <v>https://www.fabsurplus.com/sdi_catalog/salesItemDetails.do?id=87089</v>
      </c>
      <c r="B71" s="5" t="s">
        <v>286</v>
      </c>
      <c r="C71" s="5" t="s">
        <v>287</v>
      </c>
      <c r="D71" s="5" t="s">
        <v>288</v>
      </c>
      <c r="E71" s="5" t="s">
        <v>289</v>
      </c>
      <c r="F71" s="5" t="s">
        <v>16</v>
      </c>
      <c r="G71" s="5" t="s">
        <v>75</v>
      </c>
      <c r="H71" s="5" t="s">
        <v>18</v>
      </c>
      <c r="I71" s="6" t="n">
        <v>37560.9583333333</v>
      </c>
      <c r="J71" s="5" t="s">
        <v>19</v>
      </c>
      <c r="K71" s="5" t="s">
        <v>20</v>
      </c>
      <c r="L71" s="7" t="s">
        <v>290</v>
      </c>
    </row>
    <row r="72" customFormat="false" ht="14.15" hidden="false" customHeight="true" outlineLevel="0" collapsed="false">
      <c r="A72" s="8" t="s">
        <v>291</v>
      </c>
      <c r="B72" s="5" t="s">
        <v>292</v>
      </c>
      <c r="C72" s="5" t="s">
        <v>293</v>
      </c>
      <c r="D72" s="5" t="s">
        <v>294</v>
      </c>
      <c r="E72" s="5" t="s">
        <v>295</v>
      </c>
      <c r="F72" s="5" t="s">
        <v>16</v>
      </c>
      <c r="G72" s="5" t="s">
        <v>296</v>
      </c>
      <c r="H72" s="5" t="s">
        <v>18</v>
      </c>
      <c r="I72" s="6" t="n">
        <v>37408</v>
      </c>
      <c r="J72" s="5" t="s">
        <v>19</v>
      </c>
      <c r="K72" s="5" t="s">
        <v>20</v>
      </c>
      <c r="L72" s="7" t="s">
        <v>297</v>
      </c>
    </row>
    <row r="73" customFormat="false" ht="14.15" hidden="false" customHeight="true" outlineLevel="0" collapsed="false">
      <c r="A73" s="5" t="str">
        <f aca="false">HYPERLINK("https://www.fabsurplus.com/sdi_catalog/salesItemDetails.do?id=110720")</f>
        <v>https://www.fabsurplus.com/sdi_catalog/salesItemDetails.do?id=110720</v>
      </c>
      <c r="B73" s="5" t="s">
        <v>298</v>
      </c>
      <c r="C73" s="5" t="s">
        <v>299</v>
      </c>
      <c r="D73" s="5" t="s">
        <v>300</v>
      </c>
      <c r="E73" s="5" t="s">
        <v>301</v>
      </c>
      <c r="F73" s="5" t="s">
        <v>16</v>
      </c>
      <c r="G73" s="5" t="s">
        <v>252</v>
      </c>
      <c r="H73" s="5" t="s">
        <v>18</v>
      </c>
      <c r="I73" s="6" t="n">
        <v>39234</v>
      </c>
      <c r="J73" s="5" t="s">
        <v>19</v>
      </c>
      <c r="K73" s="5" t="s">
        <v>20</v>
      </c>
      <c r="L73" s="7" t="s">
        <v>302</v>
      </c>
    </row>
    <row r="74" customFormat="false" ht="14.15" hidden="false" customHeight="true" outlineLevel="0" collapsed="false">
      <c r="A74" s="2" t="str">
        <f aca="false">HYPERLINK("https://www.fabsurplus.com/sdi_catalog/salesItemDetails.do?id=110721")</f>
        <v>https://www.fabsurplus.com/sdi_catalog/salesItemDetails.do?id=110721</v>
      </c>
      <c r="B74" s="2" t="s">
        <v>303</v>
      </c>
      <c r="C74" s="2" t="s">
        <v>304</v>
      </c>
      <c r="D74" s="2" t="s">
        <v>305</v>
      </c>
      <c r="E74" s="2" t="s">
        <v>306</v>
      </c>
      <c r="F74" s="2" t="s">
        <v>16</v>
      </c>
      <c r="G74" s="2" t="s">
        <v>32</v>
      </c>
      <c r="H74" s="2" t="s">
        <v>26</v>
      </c>
      <c r="I74" s="3" t="n">
        <v>36678</v>
      </c>
      <c r="J74" s="2" t="s">
        <v>19</v>
      </c>
      <c r="K74" s="2" t="s">
        <v>20</v>
      </c>
      <c r="L74" s="4" t="s">
        <v>307</v>
      </c>
    </row>
    <row r="75" customFormat="false" ht="14.15" hidden="false" customHeight="true" outlineLevel="0" collapsed="false">
      <c r="A75" s="5" t="str">
        <f aca="false">HYPERLINK("https://www.fabsurplus.com/sdi_catalog/salesItemDetails.do?id=110722")</f>
        <v>https://www.fabsurplus.com/sdi_catalog/salesItemDetails.do?id=110722</v>
      </c>
      <c r="B75" s="5" t="s">
        <v>308</v>
      </c>
      <c r="C75" s="5" t="s">
        <v>304</v>
      </c>
      <c r="D75" s="5" t="s">
        <v>305</v>
      </c>
      <c r="E75" s="5" t="s">
        <v>306</v>
      </c>
      <c r="F75" s="5" t="s">
        <v>16</v>
      </c>
      <c r="G75" s="5" t="s">
        <v>32</v>
      </c>
      <c r="H75" s="5" t="s">
        <v>33</v>
      </c>
      <c r="I75" s="6" t="n">
        <v>38139</v>
      </c>
      <c r="J75" s="5" t="s">
        <v>19</v>
      </c>
      <c r="K75" s="5" t="s">
        <v>20</v>
      </c>
      <c r="L75" s="7" t="s">
        <v>309</v>
      </c>
    </row>
    <row r="76" customFormat="false" ht="14.15" hidden="false" customHeight="true" outlineLevel="0" collapsed="false">
      <c r="A76" s="2" t="str">
        <f aca="false">HYPERLINK("https://www.fabsurplus.com/sdi_catalog/salesItemDetails.do?id=79394")</f>
        <v>https://www.fabsurplus.com/sdi_catalog/salesItemDetails.do?id=79394</v>
      </c>
      <c r="B76" s="2" t="s">
        <v>310</v>
      </c>
      <c r="C76" s="2" t="s">
        <v>311</v>
      </c>
      <c r="D76" s="2" t="s">
        <v>312</v>
      </c>
      <c r="E76" s="2" t="s">
        <v>313</v>
      </c>
      <c r="F76" s="2" t="s">
        <v>16</v>
      </c>
      <c r="G76" s="2" t="s">
        <v>58</v>
      </c>
      <c r="H76" s="2" t="s">
        <v>18</v>
      </c>
      <c r="I76" s="2"/>
      <c r="J76" s="2" t="s">
        <v>19</v>
      </c>
      <c r="K76" s="2" t="s">
        <v>20</v>
      </c>
      <c r="L76" s="4" t="s">
        <v>314</v>
      </c>
    </row>
    <row r="77" customFormat="false" ht="14.15" hidden="false" customHeight="true" outlineLevel="0" collapsed="false">
      <c r="A77" s="5" t="str">
        <f aca="false">HYPERLINK("https://www.fabsurplus.com/sdi_catalog/salesItemDetails.do?id=79395")</f>
        <v>https://www.fabsurplus.com/sdi_catalog/salesItemDetails.do?id=79395</v>
      </c>
      <c r="B77" s="5" t="s">
        <v>315</v>
      </c>
      <c r="C77" s="5" t="s">
        <v>311</v>
      </c>
      <c r="D77" s="5" t="s">
        <v>312</v>
      </c>
      <c r="E77" s="5" t="s">
        <v>313</v>
      </c>
      <c r="F77" s="5" t="s">
        <v>16</v>
      </c>
      <c r="G77" s="5" t="s">
        <v>58</v>
      </c>
      <c r="H77" s="5" t="s">
        <v>18</v>
      </c>
      <c r="I77" s="5"/>
      <c r="J77" s="5" t="s">
        <v>19</v>
      </c>
      <c r="K77" s="5" t="s">
        <v>20</v>
      </c>
      <c r="L77" s="7" t="s">
        <v>316</v>
      </c>
    </row>
    <row r="78" customFormat="false" ht="14.15" hidden="false" customHeight="true" outlineLevel="0" collapsed="false">
      <c r="A78" s="2" t="str">
        <f aca="false">HYPERLINK("https://www.fabsurplus.com/sdi_catalog/salesItemDetails.do?id=95559")</f>
        <v>https://www.fabsurplus.com/sdi_catalog/salesItemDetails.do?id=95559</v>
      </c>
      <c r="B78" s="2" t="s">
        <v>317</v>
      </c>
      <c r="C78" s="2" t="s">
        <v>318</v>
      </c>
      <c r="D78" s="2" t="s">
        <v>319</v>
      </c>
      <c r="E78" s="2" t="s">
        <v>320</v>
      </c>
      <c r="F78" s="2" t="s">
        <v>16</v>
      </c>
      <c r="G78" s="2" t="s">
        <v>58</v>
      </c>
      <c r="H78" s="2" t="s">
        <v>18</v>
      </c>
      <c r="I78" s="3" t="n">
        <v>36647</v>
      </c>
      <c r="J78" s="2" t="s">
        <v>19</v>
      </c>
      <c r="K78" s="2" t="s">
        <v>20</v>
      </c>
      <c r="L78" s="4" t="s">
        <v>321</v>
      </c>
    </row>
    <row r="79" customFormat="false" ht="14.15" hidden="false" customHeight="true" outlineLevel="0" collapsed="false">
      <c r="A79" s="2" t="str">
        <f aca="false">HYPERLINK("https://www.fabsurplus.com/sdi_catalog/salesItemDetails.do?id=54217")</f>
        <v>https://www.fabsurplus.com/sdi_catalog/salesItemDetails.do?id=54217</v>
      </c>
      <c r="B79" s="2" t="s">
        <v>322</v>
      </c>
      <c r="C79" s="2" t="s">
        <v>318</v>
      </c>
      <c r="D79" s="2" t="s">
        <v>323</v>
      </c>
      <c r="E79" s="2" t="s">
        <v>324</v>
      </c>
      <c r="F79" s="2" t="s">
        <v>325</v>
      </c>
      <c r="G79" s="2" t="s">
        <v>326</v>
      </c>
      <c r="H79" s="2" t="s">
        <v>26</v>
      </c>
      <c r="I79" s="3" t="n">
        <v>39142</v>
      </c>
      <c r="J79" s="2" t="s">
        <v>19</v>
      </c>
      <c r="K79" s="2" t="s">
        <v>20</v>
      </c>
      <c r="L79" s="4" t="s">
        <v>327</v>
      </c>
    </row>
    <row r="80" customFormat="false" ht="14.15" hidden="false" customHeight="true" outlineLevel="0" collapsed="false">
      <c r="A80" s="5" t="str">
        <f aca="false">HYPERLINK("https://www.fabsurplus.com/sdi_catalog/salesItemDetails.do?id=54218")</f>
        <v>https://www.fabsurplus.com/sdi_catalog/salesItemDetails.do?id=54218</v>
      </c>
      <c r="B80" s="5" t="s">
        <v>328</v>
      </c>
      <c r="C80" s="5" t="s">
        <v>318</v>
      </c>
      <c r="D80" s="5" t="s">
        <v>323</v>
      </c>
      <c r="E80" s="5" t="s">
        <v>324</v>
      </c>
      <c r="F80" s="5" t="s">
        <v>16</v>
      </c>
      <c r="G80" s="5" t="s">
        <v>326</v>
      </c>
      <c r="H80" s="5" t="s">
        <v>26</v>
      </c>
      <c r="I80" s="6" t="n">
        <v>39142</v>
      </c>
      <c r="J80" s="5" t="s">
        <v>19</v>
      </c>
      <c r="K80" s="5" t="s">
        <v>20</v>
      </c>
      <c r="L80" s="7" t="s">
        <v>329</v>
      </c>
    </row>
    <row r="81" customFormat="false" ht="14.15" hidden="false" customHeight="true" outlineLevel="0" collapsed="false">
      <c r="A81" s="2" t="str">
        <f aca="false">HYPERLINK("https://www.fabsurplus.com/sdi_catalog/salesItemDetails.do?id=54219")</f>
        <v>https://www.fabsurplus.com/sdi_catalog/salesItemDetails.do?id=54219</v>
      </c>
      <c r="B81" s="2" t="s">
        <v>330</v>
      </c>
      <c r="C81" s="2" t="s">
        <v>318</v>
      </c>
      <c r="D81" s="2" t="s">
        <v>323</v>
      </c>
      <c r="E81" s="2" t="s">
        <v>324</v>
      </c>
      <c r="F81" s="2" t="s">
        <v>16</v>
      </c>
      <c r="G81" s="2" t="s">
        <v>326</v>
      </c>
      <c r="H81" s="2" t="s">
        <v>26</v>
      </c>
      <c r="I81" s="3" t="n">
        <v>39142</v>
      </c>
      <c r="J81" s="2" t="s">
        <v>19</v>
      </c>
      <c r="K81" s="2" t="s">
        <v>20</v>
      </c>
      <c r="L81" s="4" t="s">
        <v>331</v>
      </c>
    </row>
    <row r="82" customFormat="false" ht="14.15" hidden="false" customHeight="true" outlineLevel="0" collapsed="false">
      <c r="A82" s="2" t="str">
        <f aca="false">HYPERLINK("https://www.fabsurplus.com/sdi_catalog/salesItemDetails.do?id=106974")</f>
        <v>https://www.fabsurplus.com/sdi_catalog/salesItemDetails.do?id=106974</v>
      </c>
      <c r="B82" s="2" t="s">
        <v>332</v>
      </c>
      <c r="C82" s="2" t="s">
        <v>318</v>
      </c>
      <c r="D82" s="2" t="s">
        <v>333</v>
      </c>
      <c r="E82" s="2" t="s">
        <v>334</v>
      </c>
      <c r="F82" s="2" t="s">
        <v>16</v>
      </c>
      <c r="G82" s="2" t="s">
        <v>326</v>
      </c>
      <c r="H82" s="2" t="s">
        <v>26</v>
      </c>
      <c r="I82" s="3" t="n">
        <v>34851</v>
      </c>
      <c r="J82" s="2" t="s">
        <v>19</v>
      </c>
      <c r="K82" s="2" t="s">
        <v>20</v>
      </c>
      <c r="L82" s="4" t="s">
        <v>335</v>
      </c>
    </row>
    <row r="83" customFormat="false" ht="14.15" hidden="false" customHeight="true" outlineLevel="0" collapsed="false">
      <c r="A83" s="5" t="str">
        <f aca="false">HYPERLINK("https://www.fabsurplus.com/sdi_catalog/salesItemDetails.do?id=54222")</f>
        <v>https://www.fabsurplus.com/sdi_catalog/salesItemDetails.do?id=54222</v>
      </c>
      <c r="B83" s="5" t="s">
        <v>336</v>
      </c>
      <c r="C83" s="5" t="s">
        <v>318</v>
      </c>
      <c r="D83" s="5" t="s">
        <v>337</v>
      </c>
      <c r="E83" s="5" t="s">
        <v>338</v>
      </c>
      <c r="F83" s="5" t="s">
        <v>16</v>
      </c>
      <c r="G83" s="5" t="s">
        <v>326</v>
      </c>
      <c r="H83" s="5" t="s">
        <v>26</v>
      </c>
      <c r="I83" s="6" t="n">
        <v>36677.9166666667</v>
      </c>
      <c r="J83" s="5" t="s">
        <v>19</v>
      </c>
      <c r="K83" s="5" t="s">
        <v>20</v>
      </c>
      <c r="L83" s="5" t="s">
        <v>339</v>
      </c>
    </row>
    <row r="84" customFormat="false" ht="14.15" hidden="false" customHeight="true" outlineLevel="0" collapsed="false">
      <c r="A84" s="5" t="str">
        <f aca="false">HYPERLINK("https://www.fabsurplus.com/sdi_catalog/salesItemDetails.do?id=54220")</f>
        <v>https://www.fabsurplus.com/sdi_catalog/salesItemDetails.do?id=54220</v>
      </c>
      <c r="B84" s="5" t="s">
        <v>340</v>
      </c>
      <c r="C84" s="5" t="s">
        <v>318</v>
      </c>
      <c r="D84" s="5" t="s">
        <v>341</v>
      </c>
      <c r="E84" s="5" t="s">
        <v>324</v>
      </c>
      <c r="F84" s="5" t="s">
        <v>16</v>
      </c>
      <c r="G84" s="5" t="s">
        <v>326</v>
      </c>
      <c r="H84" s="5" t="s">
        <v>26</v>
      </c>
      <c r="I84" s="6" t="n">
        <v>36677.9166666667</v>
      </c>
      <c r="J84" s="5" t="s">
        <v>19</v>
      </c>
      <c r="K84" s="5" t="s">
        <v>20</v>
      </c>
      <c r="L84" s="5" t="s">
        <v>339</v>
      </c>
    </row>
    <row r="85" customFormat="false" ht="14.15" hidden="false" customHeight="true" outlineLevel="0" collapsed="false">
      <c r="A85" s="2" t="str">
        <f aca="false">HYPERLINK("https://www.fabsurplus.com/sdi_catalog/salesItemDetails.do?id=54221")</f>
        <v>https://www.fabsurplus.com/sdi_catalog/salesItemDetails.do?id=54221</v>
      </c>
      <c r="B85" s="2" t="s">
        <v>342</v>
      </c>
      <c r="C85" s="2" t="s">
        <v>318</v>
      </c>
      <c r="D85" s="2" t="s">
        <v>341</v>
      </c>
      <c r="E85" s="2" t="s">
        <v>324</v>
      </c>
      <c r="F85" s="2" t="s">
        <v>16</v>
      </c>
      <c r="G85" s="2" t="s">
        <v>326</v>
      </c>
      <c r="H85" s="2" t="s">
        <v>26</v>
      </c>
      <c r="I85" s="3" t="n">
        <v>36677.9166666667</v>
      </c>
      <c r="J85" s="2" t="s">
        <v>19</v>
      </c>
      <c r="K85" s="2" t="s">
        <v>20</v>
      </c>
      <c r="L85" s="2" t="s">
        <v>339</v>
      </c>
    </row>
    <row r="86" customFormat="false" ht="14.15" hidden="false" customHeight="true" outlineLevel="0" collapsed="false">
      <c r="A86" s="5" t="str">
        <f aca="false">HYPERLINK("https://www.fabsurplus.com/sdi_catalog/salesItemDetails.do?id=106973")</f>
        <v>https://www.fabsurplus.com/sdi_catalog/salesItemDetails.do?id=106973</v>
      </c>
      <c r="B86" s="5" t="s">
        <v>343</v>
      </c>
      <c r="C86" s="5" t="s">
        <v>318</v>
      </c>
      <c r="D86" s="5" t="s">
        <v>344</v>
      </c>
      <c r="E86" s="5" t="s">
        <v>334</v>
      </c>
      <c r="F86" s="5" t="s">
        <v>16</v>
      </c>
      <c r="G86" s="5" t="s">
        <v>326</v>
      </c>
      <c r="H86" s="5" t="s">
        <v>26</v>
      </c>
      <c r="I86" s="6" t="n">
        <v>34851</v>
      </c>
      <c r="J86" s="5" t="s">
        <v>19</v>
      </c>
      <c r="K86" s="5" t="s">
        <v>20</v>
      </c>
      <c r="L86" s="7" t="s">
        <v>335</v>
      </c>
    </row>
    <row r="87" customFormat="false" ht="14.15" hidden="false" customHeight="true" outlineLevel="0" collapsed="false">
      <c r="A87" s="5" t="str">
        <f aca="false">HYPERLINK("https://www.fabsurplus.com/sdi_catalog/salesItemDetails.do?id=106975")</f>
        <v>https://www.fabsurplus.com/sdi_catalog/salesItemDetails.do?id=106975</v>
      </c>
      <c r="B87" s="5" t="s">
        <v>345</v>
      </c>
      <c r="C87" s="5" t="s">
        <v>318</v>
      </c>
      <c r="D87" s="5" t="s">
        <v>344</v>
      </c>
      <c r="E87" s="5" t="s">
        <v>334</v>
      </c>
      <c r="F87" s="5" t="s">
        <v>16</v>
      </c>
      <c r="G87" s="5" t="s">
        <v>326</v>
      </c>
      <c r="H87" s="5" t="s">
        <v>26</v>
      </c>
      <c r="I87" s="6" t="n">
        <v>34851</v>
      </c>
      <c r="J87" s="5" t="s">
        <v>19</v>
      </c>
      <c r="K87" s="5" t="s">
        <v>20</v>
      </c>
      <c r="L87" s="7" t="s">
        <v>335</v>
      </c>
    </row>
    <row r="88" customFormat="false" ht="14.15" hidden="false" customHeight="true" outlineLevel="0" collapsed="false">
      <c r="A88" s="2" t="str">
        <f aca="false">HYPERLINK("https://www.fabsurplus.com/sdi_catalog/salesItemDetails.do?id=106972")</f>
        <v>https://www.fabsurplus.com/sdi_catalog/salesItemDetails.do?id=106972</v>
      </c>
      <c r="B88" s="2" t="s">
        <v>346</v>
      </c>
      <c r="C88" s="2" t="s">
        <v>318</v>
      </c>
      <c r="D88" s="2" t="s">
        <v>347</v>
      </c>
      <c r="E88" s="2" t="s">
        <v>348</v>
      </c>
      <c r="F88" s="2" t="s">
        <v>16</v>
      </c>
      <c r="G88" s="2" t="s">
        <v>326</v>
      </c>
      <c r="H88" s="2" t="s">
        <v>26</v>
      </c>
      <c r="I88" s="3" t="n">
        <v>34851</v>
      </c>
      <c r="J88" s="2" t="s">
        <v>19</v>
      </c>
      <c r="K88" s="2" t="s">
        <v>20</v>
      </c>
      <c r="L88" s="4" t="s">
        <v>349</v>
      </c>
    </row>
    <row r="89" customFormat="false" ht="14.15" hidden="false" customHeight="true" outlineLevel="0" collapsed="false">
      <c r="A89" s="5" t="str">
        <f aca="false">HYPERLINK("https://www.fabsurplus.com/sdi_catalog/salesItemDetails.do?id=106919")</f>
        <v>https://www.fabsurplus.com/sdi_catalog/salesItemDetails.do?id=106919</v>
      </c>
      <c r="B89" s="5" t="s">
        <v>350</v>
      </c>
      <c r="C89" s="5" t="s">
        <v>318</v>
      </c>
      <c r="D89" s="5" t="s">
        <v>351</v>
      </c>
      <c r="E89" s="5" t="s">
        <v>352</v>
      </c>
      <c r="F89" s="5" t="s">
        <v>16</v>
      </c>
      <c r="G89" s="5" t="s">
        <v>353</v>
      </c>
      <c r="H89" s="5" t="s">
        <v>26</v>
      </c>
      <c r="I89" s="6" t="n">
        <v>37408</v>
      </c>
      <c r="J89" s="5" t="s">
        <v>19</v>
      </c>
      <c r="K89" s="5" t="s">
        <v>20</v>
      </c>
      <c r="L89" s="7" t="s">
        <v>354</v>
      </c>
    </row>
    <row r="90" customFormat="false" ht="14.15" hidden="false" customHeight="true" outlineLevel="0" collapsed="false">
      <c r="A90" s="2" t="str">
        <f aca="false">HYPERLINK("https://www.fabsurplus.com/sdi_catalog/salesItemDetails.do?id=69878")</f>
        <v>https://www.fabsurplus.com/sdi_catalog/salesItemDetails.do?id=69878</v>
      </c>
      <c r="B90" s="2" t="s">
        <v>355</v>
      </c>
      <c r="C90" s="2" t="s">
        <v>356</v>
      </c>
      <c r="D90" s="2" t="s">
        <v>357</v>
      </c>
      <c r="E90" s="2" t="s">
        <v>358</v>
      </c>
      <c r="F90" s="2" t="s">
        <v>16</v>
      </c>
      <c r="G90" s="2" t="s">
        <v>359</v>
      </c>
      <c r="H90" s="2"/>
      <c r="I90" s="3" t="n">
        <v>36434</v>
      </c>
      <c r="J90" s="2" t="s">
        <v>19</v>
      </c>
      <c r="K90" s="2" t="s">
        <v>20</v>
      </c>
      <c r="L90" s="4" t="s">
        <v>360</v>
      </c>
    </row>
    <row r="91" customFormat="false" ht="14.15" hidden="false" customHeight="true" outlineLevel="0" collapsed="false">
      <c r="A91" s="5" t="str">
        <f aca="false">HYPERLINK("https://www.fabsurplus.com/sdi_catalog/salesItemDetails.do?id=78132")</f>
        <v>https://www.fabsurplus.com/sdi_catalog/salesItemDetails.do?id=78132</v>
      </c>
      <c r="B91" s="5" t="s">
        <v>361</v>
      </c>
      <c r="C91" s="5" t="s">
        <v>362</v>
      </c>
      <c r="D91" s="5" t="s">
        <v>363</v>
      </c>
      <c r="E91" s="5" t="s">
        <v>364</v>
      </c>
      <c r="F91" s="5" t="s">
        <v>16</v>
      </c>
      <c r="G91" s="5" t="s">
        <v>365</v>
      </c>
      <c r="H91" s="5" t="s">
        <v>18</v>
      </c>
      <c r="I91" s="6" t="n">
        <v>35796</v>
      </c>
      <c r="J91" s="5" t="s">
        <v>19</v>
      </c>
      <c r="K91" s="5" t="s">
        <v>20</v>
      </c>
      <c r="L91" s="7" t="s">
        <v>366</v>
      </c>
    </row>
    <row r="92" customFormat="false" ht="14.15" hidden="false" customHeight="true" outlineLevel="0" collapsed="false">
      <c r="A92" s="2" t="str">
        <f aca="false">HYPERLINK("https://www.fabsurplus.com/sdi_catalog/salesItemDetails.do?id=99387")</f>
        <v>https://www.fabsurplus.com/sdi_catalog/salesItemDetails.do?id=99387</v>
      </c>
      <c r="B92" s="2" t="s">
        <v>367</v>
      </c>
      <c r="C92" s="2" t="s">
        <v>368</v>
      </c>
      <c r="D92" s="2" t="s">
        <v>369</v>
      </c>
      <c r="E92" s="2" t="s">
        <v>370</v>
      </c>
      <c r="F92" s="2" t="s">
        <v>16</v>
      </c>
      <c r="G92" s="2" t="s">
        <v>371</v>
      </c>
      <c r="H92" s="2" t="s">
        <v>18</v>
      </c>
      <c r="I92" s="2"/>
      <c r="J92" s="2" t="s">
        <v>19</v>
      </c>
      <c r="K92" s="2" t="s">
        <v>20</v>
      </c>
      <c r="L92" s="4" t="s">
        <v>372</v>
      </c>
    </row>
    <row r="93" customFormat="false" ht="14.15" hidden="false" customHeight="true" outlineLevel="0" collapsed="false">
      <c r="A93" s="5" t="str">
        <f aca="false">HYPERLINK("https://www.fabsurplus.com/sdi_catalog/salesItemDetails.do?id=83513")</f>
        <v>https://www.fabsurplus.com/sdi_catalog/salesItemDetails.do?id=83513</v>
      </c>
      <c r="B93" s="5" t="s">
        <v>373</v>
      </c>
      <c r="C93" s="5" t="s">
        <v>374</v>
      </c>
      <c r="D93" s="5" t="s">
        <v>375</v>
      </c>
      <c r="E93" s="5" t="s">
        <v>376</v>
      </c>
      <c r="F93" s="5" t="s">
        <v>16</v>
      </c>
      <c r="G93" s="5" t="s">
        <v>377</v>
      </c>
      <c r="H93" s="5" t="s">
        <v>18</v>
      </c>
      <c r="I93" s="6" t="n">
        <v>40360</v>
      </c>
      <c r="J93" s="5" t="s">
        <v>19</v>
      </c>
      <c r="K93" s="5" t="s">
        <v>20</v>
      </c>
      <c r="L93" s="7" t="s">
        <v>378</v>
      </c>
    </row>
    <row r="94" customFormat="false" ht="14.15" hidden="false" customHeight="true" outlineLevel="0" collapsed="false">
      <c r="A94" s="2" t="str">
        <f aca="false">HYPERLINK("https://www.fabsurplus.com/sdi_catalog/salesItemDetails.do?id=83515")</f>
        <v>https://www.fabsurplus.com/sdi_catalog/salesItemDetails.do?id=83515</v>
      </c>
      <c r="B94" s="2" t="s">
        <v>379</v>
      </c>
      <c r="C94" s="2" t="s">
        <v>380</v>
      </c>
      <c r="D94" s="2" t="s">
        <v>381</v>
      </c>
      <c r="E94" s="2" t="s">
        <v>382</v>
      </c>
      <c r="F94" s="2" t="s">
        <v>16</v>
      </c>
      <c r="G94" s="2" t="s">
        <v>377</v>
      </c>
      <c r="H94" s="2" t="s">
        <v>18</v>
      </c>
      <c r="I94" s="3" t="n">
        <v>38138.9166666667</v>
      </c>
      <c r="J94" s="2" t="s">
        <v>19</v>
      </c>
      <c r="K94" s="2" t="s">
        <v>20</v>
      </c>
      <c r="L94" s="4" t="s">
        <v>383</v>
      </c>
    </row>
    <row r="95" customFormat="false" ht="14.15" hidden="false" customHeight="true" outlineLevel="0" collapsed="false">
      <c r="A95" s="2" t="str">
        <f aca="false">HYPERLINK("https://www.fabsurplus.com/sdi_catalog/salesItemDetails.do?id=110723")</f>
        <v>https://www.fabsurplus.com/sdi_catalog/salesItemDetails.do?id=110723</v>
      </c>
      <c r="B95" s="2" t="s">
        <v>384</v>
      </c>
      <c r="C95" s="2" t="s">
        <v>385</v>
      </c>
      <c r="D95" s="2" t="s">
        <v>386</v>
      </c>
      <c r="E95" s="2" t="s">
        <v>387</v>
      </c>
      <c r="F95" s="2" t="s">
        <v>16</v>
      </c>
      <c r="G95" s="2" t="s">
        <v>32</v>
      </c>
      <c r="H95" s="2" t="s">
        <v>26</v>
      </c>
      <c r="I95" s="3" t="n">
        <v>41061</v>
      </c>
      <c r="J95" s="2" t="s">
        <v>19</v>
      </c>
      <c r="K95" s="2" t="s">
        <v>20</v>
      </c>
      <c r="L95" s="4" t="s">
        <v>388</v>
      </c>
    </row>
    <row r="96" customFormat="false" ht="14.15" hidden="false" customHeight="true" outlineLevel="0" collapsed="false">
      <c r="A96" s="5" t="str">
        <f aca="false">HYPERLINK("https://www.fabsurplus.com/sdi_catalog/salesItemDetails.do?id=76735")</f>
        <v>https://www.fabsurplus.com/sdi_catalog/salesItemDetails.do?id=76735</v>
      </c>
      <c r="B96" s="5" t="s">
        <v>389</v>
      </c>
      <c r="C96" s="5" t="s">
        <v>390</v>
      </c>
      <c r="D96" s="5" t="s">
        <v>391</v>
      </c>
      <c r="E96" s="5" t="s">
        <v>392</v>
      </c>
      <c r="F96" s="5" t="s">
        <v>16</v>
      </c>
      <c r="G96" s="5" t="s">
        <v>136</v>
      </c>
      <c r="H96" s="5" t="s">
        <v>18</v>
      </c>
      <c r="I96" s="6" t="n">
        <v>38168.9166666667</v>
      </c>
      <c r="J96" s="5" t="s">
        <v>19</v>
      </c>
      <c r="K96" s="5" t="s">
        <v>20</v>
      </c>
      <c r="L96" s="7" t="s">
        <v>393</v>
      </c>
    </row>
    <row r="97" customFormat="false" ht="14.15" hidden="false" customHeight="true" outlineLevel="0" collapsed="false">
      <c r="A97" s="2" t="str">
        <f aca="false">HYPERLINK("https://www.fabsurplus.com/sdi_catalog/salesItemDetails.do?id=76736")</f>
        <v>https://www.fabsurplus.com/sdi_catalog/salesItemDetails.do?id=76736</v>
      </c>
      <c r="B97" s="2" t="s">
        <v>394</v>
      </c>
      <c r="C97" s="2" t="s">
        <v>390</v>
      </c>
      <c r="D97" s="2" t="s">
        <v>391</v>
      </c>
      <c r="E97" s="2" t="s">
        <v>392</v>
      </c>
      <c r="F97" s="2" t="s">
        <v>16</v>
      </c>
      <c r="G97" s="2" t="s">
        <v>136</v>
      </c>
      <c r="H97" s="2" t="s">
        <v>18</v>
      </c>
      <c r="I97" s="3" t="n">
        <v>38168.9166666667</v>
      </c>
      <c r="J97" s="2" t="s">
        <v>19</v>
      </c>
      <c r="K97" s="2" t="s">
        <v>20</v>
      </c>
      <c r="L97" s="4" t="s">
        <v>395</v>
      </c>
    </row>
    <row r="98" customFormat="false" ht="14.15" hidden="false" customHeight="true" outlineLevel="0" collapsed="false">
      <c r="A98" s="5" t="str">
        <f aca="false">HYPERLINK("https://www.fabsurplus.com/sdi_catalog/salesItemDetails.do?id=76737")</f>
        <v>https://www.fabsurplus.com/sdi_catalog/salesItemDetails.do?id=76737</v>
      </c>
      <c r="B98" s="5" t="s">
        <v>396</v>
      </c>
      <c r="C98" s="5" t="s">
        <v>390</v>
      </c>
      <c r="D98" s="5" t="s">
        <v>391</v>
      </c>
      <c r="E98" s="5" t="s">
        <v>392</v>
      </c>
      <c r="F98" s="5" t="s">
        <v>16</v>
      </c>
      <c r="G98" s="5" t="s">
        <v>136</v>
      </c>
      <c r="H98" s="5" t="s">
        <v>18</v>
      </c>
      <c r="I98" s="6" t="n">
        <v>38168.9166666667</v>
      </c>
      <c r="J98" s="5" t="s">
        <v>19</v>
      </c>
      <c r="K98" s="5" t="s">
        <v>20</v>
      </c>
      <c r="L98" s="7" t="s">
        <v>397</v>
      </c>
    </row>
    <row r="99" customFormat="false" ht="14.15" hidden="false" customHeight="true" outlineLevel="0" collapsed="false">
      <c r="A99" s="2" t="str">
        <f aca="false">HYPERLINK("https://www.fabsurplus.com/sdi_catalog/salesItemDetails.do?id=76738")</f>
        <v>https://www.fabsurplus.com/sdi_catalog/salesItemDetails.do?id=76738</v>
      </c>
      <c r="B99" s="2" t="s">
        <v>398</v>
      </c>
      <c r="C99" s="2" t="s">
        <v>390</v>
      </c>
      <c r="D99" s="2" t="s">
        <v>391</v>
      </c>
      <c r="E99" s="2" t="s">
        <v>392</v>
      </c>
      <c r="F99" s="2" t="s">
        <v>16</v>
      </c>
      <c r="G99" s="2" t="s">
        <v>136</v>
      </c>
      <c r="H99" s="2" t="s">
        <v>18</v>
      </c>
      <c r="I99" s="3" t="n">
        <v>38168.9166666667</v>
      </c>
      <c r="J99" s="2" t="s">
        <v>19</v>
      </c>
      <c r="K99" s="2" t="s">
        <v>20</v>
      </c>
      <c r="L99" s="4" t="s">
        <v>399</v>
      </c>
    </row>
    <row r="100" customFormat="false" ht="14.15" hidden="false" customHeight="true" outlineLevel="0" collapsed="false">
      <c r="A100" s="5" t="str">
        <f aca="false">HYPERLINK("https://www.fabsurplus.com/sdi_catalog/salesItemDetails.do?id=76739")</f>
        <v>https://www.fabsurplus.com/sdi_catalog/salesItemDetails.do?id=76739</v>
      </c>
      <c r="B100" s="5" t="s">
        <v>400</v>
      </c>
      <c r="C100" s="5" t="s">
        <v>390</v>
      </c>
      <c r="D100" s="5" t="s">
        <v>391</v>
      </c>
      <c r="E100" s="5" t="s">
        <v>392</v>
      </c>
      <c r="F100" s="5" t="s">
        <v>16</v>
      </c>
      <c r="G100" s="5" t="s">
        <v>136</v>
      </c>
      <c r="H100" s="5" t="s">
        <v>18</v>
      </c>
      <c r="I100" s="6" t="n">
        <v>38230.9166666667</v>
      </c>
      <c r="J100" s="5" t="s">
        <v>19</v>
      </c>
      <c r="K100" s="5" t="s">
        <v>20</v>
      </c>
      <c r="L100" s="7" t="s">
        <v>401</v>
      </c>
    </row>
    <row r="101" customFormat="false" ht="14.15" hidden="false" customHeight="true" outlineLevel="0" collapsed="false">
      <c r="A101" s="2" t="str">
        <f aca="false">HYPERLINK("https://www.fabsurplus.com/sdi_catalog/salesItemDetails.do?id=71907")</f>
        <v>https://www.fabsurplus.com/sdi_catalog/salesItemDetails.do?id=71907</v>
      </c>
      <c r="B101" s="2" t="s">
        <v>402</v>
      </c>
      <c r="C101" s="2" t="s">
        <v>403</v>
      </c>
      <c r="D101" s="2" t="s">
        <v>404</v>
      </c>
      <c r="E101" s="2" t="s">
        <v>405</v>
      </c>
      <c r="F101" s="2" t="s">
        <v>16</v>
      </c>
      <c r="G101" s="2" t="s">
        <v>406</v>
      </c>
      <c r="H101" s="2" t="s">
        <v>18</v>
      </c>
      <c r="I101" s="3" t="n">
        <v>37164.9166666667</v>
      </c>
      <c r="J101" s="2" t="s">
        <v>19</v>
      </c>
      <c r="K101" s="2" t="s">
        <v>20</v>
      </c>
      <c r="L101" s="4" t="s">
        <v>407</v>
      </c>
    </row>
    <row r="102" customFormat="false" ht="14.15" hidden="false" customHeight="true" outlineLevel="0" collapsed="false">
      <c r="A102" s="5" t="str">
        <f aca="false">HYPERLINK("https://www.fabsurplus.com/sdi_catalog/salesItemDetails.do?id=110662")</f>
        <v>https://www.fabsurplus.com/sdi_catalog/salesItemDetails.do?id=110662</v>
      </c>
      <c r="B102" s="5" t="s">
        <v>408</v>
      </c>
      <c r="C102" s="5" t="s">
        <v>409</v>
      </c>
      <c r="D102" s="5" t="s">
        <v>410</v>
      </c>
      <c r="E102" s="5" t="s">
        <v>151</v>
      </c>
      <c r="F102" s="5" t="s">
        <v>16</v>
      </c>
      <c r="G102" s="5" t="s">
        <v>248</v>
      </c>
      <c r="H102" s="5" t="s">
        <v>26</v>
      </c>
      <c r="I102" s="6" t="n">
        <v>39934</v>
      </c>
      <c r="J102" s="5" t="s">
        <v>19</v>
      </c>
      <c r="K102" s="5" t="s">
        <v>20</v>
      </c>
      <c r="L102" s="7" t="s">
        <v>411</v>
      </c>
    </row>
    <row r="103" customFormat="false" ht="14.15" hidden="false" customHeight="true" outlineLevel="0" collapsed="false">
      <c r="A103" s="2" t="str">
        <f aca="false">HYPERLINK("https://www.fabsurplus.com/sdi_catalog/salesItemDetails.do?id=110724")</f>
        <v>https://www.fabsurplus.com/sdi_catalog/salesItemDetails.do?id=110724</v>
      </c>
      <c r="B103" s="2" t="s">
        <v>412</v>
      </c>
      <c r="C103" s="2" t="s">
        <v>413</v>
      </c>
      <c r="D103" s="2" t="s">
        <v>414</v>
      </c>
      <c r="E103" s="2" t="s">
        <v>415</v>
      </c>
      <c r="F103" s="2" t="s">
        <v>16</v>
      </c>
      <c r="G103" s="2" t="s">
        <v>252</v>
      </c>
      <c r="H103" s="2" t="s">
        <v>18</v>
      </c>
      <c r="I103" s="3" t="n">
        <v>37408</v>
      </c>
      <c r="J103" s="2" t="s">
        <v>19</v>
      </c>
      <c r="K103" s="2" t="s">
        <v>20</v>
      </c>
      <c r="L103" s="4" t="s">
        <v>416</v>
      </c>
    </row>
    <row r="104" customFormat="false" ht="14.15" hidden="false" customHeight="true" outlineLevel="0" collapsed="false">
      <c r="A104" s="5" t="str">
        <f aca="false">HYPERLINK("https://www.fabsurplus.com/sdi_catalog/salesItemDetails.do?id=56141")</f>
        <v>https://www.fabsurplus.com/sdi_catalog/salesItemDetails.do?id=56141</v>
      </c>
      <c r="B104" s="5" t="s">
        <v>417</v>
      </c>
      <c r="C104" s="5" t="s">
        <v>413</v>
      </c>
      <c r="D104" s="5" t="s">
        <v>418</v>
      </c>
      <c r="E104" s="5" t="s">
        <v>419</v>
      </c>
      <c r="F104" s="5" t="s">
        <v>16</v>
      </c>
      <c r="G104" s="5" t="s">
        <v>17</v>
      </c>
      <c r="H104" s="5" t="s">
        <v>18</v>
      </c>
      <c r="I104" s="6" t="n">
        <v>39022</v>
      </c>
      <c r="J104" s="5" t="s">
        <v>19</v>
      </c>
      <c r="K104" s="5" t="s">
        <v>20</v>
      </c>
      <c r="L104" s="7" t="s">
        <v>420</v>
      </c>
    </row>
    <row r="105" customFormat="false" ht="14.15" hidden="false" customHeight="true" outlineLevel="0" collapsed="false">
      <c r="A105" s="2" t="str">
        <f aca="false">HYPERLINK("https://www.fabsurplus.com/sdi_catalog/salesItemDetails.do?id=56310")</f>
        <v>https://www.fabsurplus.com/sdi_catalog/salesItemDetails.do?id=56310</v>
      </c>
      <c r="B105" s="2" t="s">
        <v>421</v>
      </c>
      <c r="C105" s="2" t="s">
        <v>422</v>
      </c>
      <c r="D105" s="2" t="s">
        <v>423</v>
      </c>
      <c r="E105" s="2" t="s">
        <v>424</v>
      </c>
      <c r="F105" s="2" t="s">
        <v>16</v>
      </c>
      <c r="G105" s="2" t="s">
        <v>425</v>
      </c>
      <c r="H105" s="2" t="s">
        <v>18</v>
      </c>
      <c r="I105" s="3" t="n">
        <v>37772.9166666667</v>
      </c>
      <c r="J105" s="2" t="s">
        <v>19</v>
      </c>
      <c r="K105" s="2" t="s">
        <v>20</v>
      </c>
      <c r="L105" s="4" t="s">
        <v>426</v>
      </c>
    </row>
    <row r="106" customFormat="false" ht="14.15" hidden="false" customHeight="true" outlineLevel="0" collapsed="false">
      <c r="A106" s="5" t="str">
        <f aca="false">HYPERLINK("https://www.fabsurplus.com/sdi_catalog/salesItemDetails.do?id=98726")</f>
        <v>https://www.fabsurplus.com/sdi_catalog/salesItemDetails.do?id=98726</v>
      </c>
      <c r="B106" s="5" t="s">
        <v>427</v>
      </c>
      <c r="C106" s="5" t="s">
        <v>422</v>
      </c>
      <c r="D106" s="5" t="s">
        <v>428</v>
      </c>
      <c r="E106" s="5" t="s">
        <v>429</v>
      </c>
      <c r="F106" s="5" t="s">
        <v>16</v>
      </c>
      <c r="G106" s="5" t="s">
        <v>25</v>
      </c>
      <c r="H106" s="5" t="s">
        <v>26</v>
      </c>
      <c r="I106" s="6" t="n">
        <v>39599.9166666667</v>
      </c>
      <c r="J106" s="5" t="s">
        <v>19</v>
      </c>
      <c r="K106" s="5" t="s">
        <v>20</v>
      </c>
      <c r="L106" s="5" t="s">
        <v>430</v>
      </c>
    </row>
    <row r="107" customFormat="false" ht="14.15" hidden="false" customHeight="true" outlineLevel="0" collapsed="false">
      <c r="A107" s="2" t="str">
        <f aca="false">HYPERLINK("https://www.fabsurplus.com/sdi_catalog/salesItemDetails.do?id=98727")</f>
        <v>https://www.fabsurplus.com/sdi_catalog/salesItemDetails.do?id=98727</v>
      </c>
      <c r="B107" s="2" t="s">
        <v>431</v>
      </c>
      <c r="C107" s="2" t="s">
        <v>422</v>
      </c>
      <c r="D107" s="2" t="s">
        <v>432</v>
      </c>
      <c r="E107" s="2" t="s">
        <v>433</v>
      </c>
      <c r="F107" s="2" t="s">
        <v>16</v>
      </c>
      <c r="G107" s="2" t="s">
        <v>25</v>
      </c>
      <c r="H107" s="2" t="s">
        <v>26</v>
      </c>
      <c r="I107" s="3" t="n">
        <v>39569</v>
      </c>
      <c r="J107" s="2" t="s">
        <v>19</v>
      </c>
      <c r="K107" s="2" t="s">
        <v>20</v>
      </c>
      <c r="L107" s="4" t="s">
        <v>434</v>
      </c>
    </row>
    <row r="108" customFormat="false" ht="14.15" hidden="false" customHeight="true" outlineLevel="0" collapsed="false">
      <c r="A108" s="5" t="str">
        <f aca="false">HYPERLINK("https://www.fabsurplus.com/sdi_catalog/salesItemDetails.do?id=98728")</f>
        <v>https://www.fabsurplus.com/sdi_catalog/salesItemDetails.do?id=98728</v>
      </c>
      <c r="B108" s="5" t="s">
        <v>435</v>
      </c>
      <c r="C108" s="5" t="s">
        <v>422</v>
      </c>
      <c r="D108" s="5" t="s">
        <v>436</v>
      </c>
      <c r="E108" s="5" t="s">
        <v>437</v>
      </c>
      <c r="F108" s="5" t="s">
        <v>16</v>
      </c>
      <c r="G108" s="5" t="s">
        <v>25</v>
      </c>
      <c r="H108" s="5" t="s">
        <v>26</v>
      </c>
      <c r="I108" s="6" t="n">
        <v>39569</v>
      </c>
      <c r="J108" s="5" t="s">
        <v>19</v>
      </c>
      <c r="K108" s="5" t="s">
        <v>20</v>
      </c>
      <c r="L108" s="5" t="s">
        <v>438</v>
      </c>
    </row>
    <row r="109" customFormat="false" ht="14.15" hidden="false" customHeight="true" outlineLevel="0" collapsed="false">
      <c r="A109" s="2" t="str">
        <f aca="false">HYPERLINK("https://www.fabsurplus.com/sdi_catalog/salesItemDetails.do?id=79595")</f>
        <v>https://www.fabsurplus.com/sdi_catalog/salesItemDetails.do?id=79595</v>
      </c>
      <c r="B109" s="2" t="s">
        <v>439</v>
      </c>
      <c r="C109" s="2" t="s">
        <v>440</v>
      </c>
      <c r="D109" s="2" t="s">
        <v>441</v>
      </c>
      <c r="E109" s="2" t="s">
        <v>442</v>
      </c>
      <c r="F109" s="2" t="s">
        <v>16</v>
      </c>
      <c r="G109" s="2" t="s">
        <v>443</v>
      </c>
      <c r="H109" s="2" t="s">
        <v>18</v>
      </c>
      <c r="I109" s="3" t="n">
        <v>40329.9166666667</v>
      </c>
      <c r="J109" s="2" t="s">
        <v>19</v>
      </c>
      <c r="K109" s="2" t="s">
        <v>20</v>
      </c>
      <c r="L109" s="4" t="s">
        <v>444</v>
      </c>
    </row>
    <row r="110" customFormat="false" ht="14.15" hidden="false" customHeight="true" outlineLevel="0" collapsed="false">
      <c r="A110" s="5" t="str">
        <f aca="false">HYPERLINK("https://www.fabsurplus.com/sdi_catalog/salesItemDetails.do?id=103208")</f>
        <v>https://www.fabsurplus.com/sdi_catalog/salesItemDetails.do?id=103208</v>
      </c>
      <c r="B110" s="5" t="s">
        <v>445</v>
      </c>
      <c r="C110" s="5" t="s">
        <v>446</v>
      </c>
      <c r="D110" s="5" t="s">
        <v>447</v>
      </c>
      <c r="E110" s="5" t="s">
        <v>448</v>
      </c>
      <c r="F110" s="5" t="s">
        <v>16</v>
      </c>
      <c r="G110" s="5" t="s">
        <v>377</v>
      </c>
      <c r="H110" s="5" t="s">
        <v>26</v>
      </c>
      <c r="I110" s="6" t="n">
        <v>40847.9583333333</v>
      </c>
      <c r="J110" s="5" t="s">
        <v>19</v>
      </c>
      <c r="K110" s="5" t="s">
        <v>20</v>
      </c>
      <c r="L110" s="7" t="s">
        <v>449</v>
      </c>
    </row>
    <row r="111" customFormat="false" ht="14.15" hidden="false" customHeight="true" outlineLevel="0" collapsed="false">
      <c r="A111" s="5" t="str">
        <f aca="false">HYPERLINK("https://www.fabsurplus.com/sdi_catalog/salesItemDetails.do?id=110659")</f>
        <v>https://www.fabsurplus.com/sdi_catalog/salesItemDetails.do?id=110659</v>
      </c>
      <c r="B111" s="5" t="s">
        <v>450</v>
      </c>
      <c r="C111" s="5" t="s">
        <v>451</v>
      </c>
      <c r="D111" s="5" t="s">
        <v>452</v>
      </c>
      <c r="E111" s="5" t="s">
        <v>453</v>
      </c>
      <c r="F111" s="5" t="s">
        <v>16</v>
      </c>
      <c r="G111" s="5" t="s">
        <v>454</v>
      </c>
      <c r="H111" s="5" t="s">
        <v>33</v>
      </c>
      <c r="I111" s="6" t="n">
        <v>35947</v>
      </c>
      <c r="J111" s="5" t="s">
        <v>19</v>
      </c>
      <c r="K111" s="5" t="s">
        <v>20</v>
      </c>
      <c r="L111" s="7" t="s">
        <v>455</v>
      </c>
    </row>
    <row r="112" customFormat="false" ht="14.15" hidden="false" customHeight="true" outlineLevel="0" collapsed="false">
      <c r="A112" s="2" t="str">
        <f aca="false">HYPERLINK("https://www.fabsurplus.com/sdi_catalog/salesItemDetails.do?id=71632")</f>
        <v>https://www.fabsurplus.com/sdi_catalog/salesItemDetails.do?id=71632</v>
      </c>
      <c r="B112" s="2" t="s">
        <v>456</v>
      </c>
      <c r="C112" s="2" t="s">
        <v>457</v>
      </c>
      <c r="D112" s="2" t="s">
        <v>458</v>
      </c>
      <c r="E112" s="2" t="s">
        <v>459</v>
      </c>
      <c r="F112" s="2" t="s">
        <v>16</v>
      </c>
      <c r="G112" s="2" t="s">
        <v>136</v>
      </c>
      <c r="H112" s="2" t="s">
        <v>26</v>
      </c>
      <c r="I112" s="3" t="n">
        <v>35156</v>
      </c>
      <c r="J112" s="2" t="s">
        <v>19</v>
      </c>
      <c r="K112" s="2" t="s">
        <v>20</v>
      </c>
      <c r="L112" s="4" t="s">
        <v>460</v>
      </c>
    </row>
    <row r="113" customFormat="false" ht="14.15" hidden="false" customHeight="true" outlineLevel="0" collapsed="false">
      <c r="A113" s="2" t="str">
        <f aca="false">HYPERLINK("https://www.fabsurplus.com/sdi_catalog/salesItemDetails.do?id=110725")</f>
        <v>https://www.fabsurplus.com/sdi_catalog/salesItemDetails.do?id=110725</v>
      </c>
      <c r="B113" s="2" t="s">
        <v>461</v>
      </c>
      <c r="C113" s="2" t="s">
        <v>462</v>
      </c>
      <c r="D113" s="2" t="s">
        <v>463</v>
      </c>
      <c r="E113" s="2" t="s">
        <v>464</v>
      </c>
      <c r="F113" s="2" t="s">
        <v>16</v>
      </c>
      <c r="G113" s="2" t="s">
        <v>465</v>
      </c>
      <c r="H113" s="2" t="s">
        <v>26</v>
      </c>
      <c r="I113" s="3" t="n">
        <v>37043</v>
      </c>
      <c r="J113" s="2" t="s">
        <v>19</v>
      </c>
      <c r="K113" s="2" t="s">
        <v>20</v>
      </c>
      <c r="L113" s="4" t="s">
        <v>466</v>
      </c>
    </row>
    <row r="114" customFormat="false" ht="14.15" hidden="false" customHeight="true" outlineLevel="0" collapsed="false">
      <c r="A114" s="5" t="str">
        <f aca="false">HYPERLINK("https://www.fabsurplus.com/sdi_catalog/salesItemDetails.do?id=110726")</f>
        <v>https://www.fabsurplus.com/sdi_catalog/salesItemDetails.do?id=110726</v>
      </c>
      <c r="B114" s="5" t="s">
        <v>467</v>
      </c>
      <c r="C114" s="5" t="s">
        <v>462</v>
      </c>
      <c r="D114" s="5" t="s">
        <v>468</v>
      </c>
      <c r="E114" s="5" t="s">
        <v>469</v>
      </c>
      <c r="F114" s="5" t="s">
        <v>16</v>
      </c>
      <c r="G114" s="5" t="s">
        <v>465</v>
      </c>
      <c r="H114" s="5" t="s">
        <v>26</v>
      </c>
      <c r="I114" s="6" t="n">
        <v>35217</v>
      </c>
      <c r="J114" s="5" t="s">
        <v>19</v>
      </c>
      <c r="K114" s="5" t="s">
        <v>20</v>
      </c>
      <c r="L114" s="7" t="s">
        <v>470</v>
      </c>
    </row>
    <row r="115" customFormat="false" ht="14.15" hidden="false" customHeight="true" outlineLevel="0" collapsed="false">
      <c r="A115" s="2" t="str">
        <f aca="false">HYPERLINK("https://www.fabsurplus.com/sdi_catalog/salesItemDetails.do?id=110727")</f>
        <v>https://www.fabsurplus.com/sdi_catalog/salesItemDetails.do?id=110727</v>
      </c>
      <c r="B115" s="2" t="s">
        <v>471</v>
      </c>
      <c r="C115" s="2" t="s">
        <v>462</v>
      </c>
      <c r="D115" s="2" t="s">
        <v>472</v>
      </c>
      <c r="E115" s="2" t="s">
        <v>473</v>
      </c>
      <c r="F115" s="2" t="s">
        <v>16</v>
      </c>
      <c r="G115" s="2" t="s">
        <v>465</v>
      </c>
      <c r="H115" s="2" t="s">
        <v>26</v>
      </c>
      <c r="I115" s="3" t="n">
        <v>36678</v>
      </c>
      <c r="J115" s="2" t="s">
        <v>19</v>
      </c>
      <c r="K115" s="2" t="s">
        <v>20</v>
      </c>
      <c r="L115" s="4" t="s">
        <v>474</v>
      </c>
    </row>
    <row r="116" customFormat="false" ht="14.15" hidden="false" customHeight="true" outlineLevel="0" collapsed="false">
      <c r="A116" s="5" t="str">
        <f aca="false">HYPERLINK("https://www.fabsurplus.com/sdi_catalog/salesItemDetails.do?id=110728")</f>
        <v>https://www.fabsurplus.com/sdi_catalog/salesItemDetails.do?id=110728</v>
      </c>
      <c r="B116" s="5" t="s">
        <v>475</v>
      </c>
      <c r="C116" s="5" t="s">
        <v>476</v>
      </c>
      <c r="D116" s="5" t="s">
        <v>477</v>
      </c>
      <c r="E116" s="5" t="s">
        <v>478</v>
      </c>
      <c r="F116" s="5" t="s">
        <v>16</v>
      </c>
      <c r="G116" s="5" t="s">
        <v>32</v>
      </c>
      <c r="H116" s="5" t="s">
        <v>18</v>
      </c>
      <c r="I116" s="6" t="n">
        <v>39600</v>
      </c>
      <c r="J116" s="5" t="s">
        <v>19</v>
      </c>
      <c r="K116" s="5" t="s">
        <v>20</v>
      </c>
      <c r="L116" s="7" t="s">
        <v>479</v>
      </c>
    </row>
    <row r="117" customFormat="false" ht="14.15" hidden="false" customHeight="true" outlineLevel="0" collapsed="false">
      <c r="A117" s="2" t="str">
        <f aca="false">HYPERLINK("https://www.fabsurplus.com/sdi_catalog/salesItemDetails.do?id=15066")</f>
        <v>https://www.fabsurplus.com/sdi_catalog/salesItemDetails.do?id=15066</v>
      </c>
      <c r="B117" s="2" t="s">
        <v>480</v>
      </c>
      <c r="C117" s="2" t="s">
        <v>481</v>
      </c>
      <c r="D117" s="2" t="s">
        <v>482</v>
      </c>
      <c r="E117" s="2" t="s">
        <v>483</v>
      </c>
      <c r="F117" s="2" t="s">
        <v>16</v>
      </c>
      <c r="G117" s="2" t="s">
        <v>296</v>
      </c>
      <c r="H117" s="2" t="s">
        <v>26</v>
      </c>
      <c r="I117" s="3" t="n">
        <v>37408</v>
      </c>
      <c r="J117" s="2" t="s">
        <v>19</v>
      </c>
      <c r="K117" s="2" t="s">
        <v>20</v>
      </c>
      <c r="L117" s="4" t="s">
        <v>484</v>
      </c>
    </row>
    <row r="118" customFormat="false" ht="14.15" hidden="false" customHeight="true" outlineLevel="0" collapsed="false">
      <c r="A118" s="5" t="str">
        <f aca="false">HYPERLINK("https://www.fabsurplus.com/sdi_catalog/salesItemDetails.do?id=33542")</f>
        <v>https://www.fabsurplus.com/sdi_catalog/salesItemDetails.do?id=33542</v>
      </c>
      <c r="B118" s="5" t="s">
        <v>485</v>
      </c>
      <c r="C118" s="5" t="s">
        <v>486</v>
      </c>
      <c r="D118" s="5" t="s">
        <v>487</v>
      </c>
      <c r="E118" s="5" t="s">
        <v>488</v>
      </c>
      <c r="F118" s="5" t="s">
        <v>16</v>
      </c>
      <c r="G118" s="5" t="s">
        <v>296</v>
      </c>
      <c r="H118" s="5" t="s">
        <v>18</v>
      </c>
      <c r="I118" s="5"/>
      <c r="J118" s="5" t="s">
        <v>19</v>
      </c>
      <c r="K118" s="5" t="s">
        <v>20</v>
      </c>
      <c r="L118" s="7" t="s">
        <v>489</v>
      </c>
    </row>
    <row r="119" customFormat="false" ht="14.15" hidden="false" customHeight="true" outlineLevel="0" collapsed="false">
      <c r="A119" s="2" t="str">
        <f aca="false">HYPERLINK("https://www.fabsurplus.com/sdi_catalog/salesItemDetails.do?id=108282")</f>
        <v>https://www.fabsurplus.com/sdi_catalog/salesItemDetails.do?id=108282</v>
      </c>
      <c r="B119" s="2" t="s">
        <v>490</v>
      </c>
      <c r="C119" s="2" t="s">
        <v>491</v>
      </c>
      <c r="D119" s="2" t="s">
        <v>492</v>
      </c>
      <c r="E119" s="2" t="s">
        <v>493</v>
      </c>
      <c r="F119" s="2" t="s">
        <v>16</v>
      </c>
      <c r="G119" s="2" t="s">
        <v>136</v>
      </c>
      <c r="H119" s="2" t="s">
        <v>26</v>
      </c>
      <c r="I119" s="3" t="n">
        <v>39234</v>
      </c>
      <c r="J119" s="2" t="s">
        <v>19</v>
      </c>
      <c r="K119" s="2" t="s">
        <v>20</v>
      </c>
      <c r="L119" s="4" t="s">
        <v>494</v>
      </c>
    </row>
    <row r="120" customFormat="false" ht="14.15" hidden="false" customHeight="true" outlineLevel="0" collapsed="false">
      <c r="A120" s="2" t="str">
        <f aca="false">HYPERLINK("https://www.fabsurplus.com/sdi_catalog/salesItemDetails.do?id=98730")</f>
        <v>https://www.fabsurplus.com/sdi_catalog/salesItemDetails.do?id=98730</v>
      </c>
      <c r="B120" s="2" t="s">
        <v>495</v>
      </c>
      <c r="C120" s="2" t="s">
        <v>496</v>
      </c>
      <c r="D120" s="2" t="s">
        <v>497</v>
      </c>
      <c r="E120" s="2" t="s">
        <v>498</v>
      </c>
      <c r="F120" s="2" t="s">
        <v>16</v>
      </c>
      <c r="G120" s="2" t="s">
        <v>377</v>
      </c>
      <c r="H120" s="2" t="s">
        <v>26</v>
      </c>
      <c r="I120" s="3" t="n">
        <v>39356</v>
      </c>
      <c r="J120" s="2" t="s">
        <v>19</v>
      </c>
      <c r="K120" s="2" t="s">
        <v>20</v>
      </c>
      <c r="L120" s="4" t="s">
        <v>499</v>
      </c>
    </row>
    <row r="121" customFormat="false" ht="14.15" hidden="false" customHeight="true" outlineLevel="0" collapsed="false">
      <c r="A121" s="5" t="str">
        <f aca="false">HYPERLINK("https://www.fabsurplus.com/sdi_catalog/salesItemDetails.do?id=79571")</f>
        <v>https://www.fabsurplus.com/sdi_catalog/salesItemDetails.do?id=79571</v>
      </c>
      <c r="B121" s="5" t="s">
        <v>500</v>
      </c>
      <c r="C121" s="5" t="s">
        <v>501</v>
      </c>
      <c r="D121" s="5" t="s">
        <v>502</v>
      </c>
      <c r="E121" s="5" t="s">
        <v>503</v>
      </c>
      <c r="F121" s="5" t="s">
        <v>16</v>
      </c>
      <c r="G121" s="5" t="s">
        <v>504</v>
      </c>
      <c r="H121" s="5" t="s">
        <v>18</v>
      </c>
      <c r="I121" s="6" t="n">
        <v>34120.9166666667</v>
      </c>
      <c r="J121" s="5" t="s">
        <v>19</v>
      </c>
      <c r="K121" s="5" t="s">
        <v>20</v>
      </c>
      <c r="L121" s="7" t="s">
        <v>505</v>
      </c>
    </row>
    <row r="122" customFormat="false" ht="14.15" hidden="false" customHeight="true" outlineLevel="0" collapsed="false">
      <c r="A122" s="2" t="str">
        <f aca="false">HYPERLINK("https://www.fabsurplus.com/sdi_catalog/salesItemDetails.do?id=79572")</f>
        <v>https://www.fabsurplus.com/sdi_catalog/salesItemDetails.do?id=79572</v>
      </c>
      <c r="B122" s="2" t="s">
        <v>506</v>
      </c>
      <c r="C122" s="2" t="s">
        <v>501</v>
      </c>
      <c r="D122" s="2" t="s">
        <v>502</v>
      </c>
      <c r="E122" s="2" t="s">
        <v>503</v>
      </c>
      <c r="F122" s="2" t="s">
        <v>16</v>
      </c>
      <c r="G122" s="2" t="s">
        <v>504</v>
      </c>
      <c r="H122" s="2" t="s">
        <v>18</v>
      </c>
      <c r="I122" s="3" t="n">
        <v>34120.9166666667</v>
      </c>
      <c r="J122" s="2" t="s">
        <v>19</v>
      </c>
      <c r="K122" s="2" t="s">
        <v>20</v>
      </c>
      <c r="L122" s="4" t="s">
        <v>505</v>
      </c>
    </row>
    <row r="123" customFormat="false" ht="14.15" hidden="false" customHeight="true" outlineLevel="0" collapsed="false">
      <c r="A123" s="5" t="str">
        <f aca="false">HYPERLINK("https://www.fabsurplus.com/sdi_catalog/salesItemDetails.do?id=4007")</f>
        <v>https://www.fabsurplus.com/sdi_catalog/salesItemDetails.do?id=4007</v>
      </c>
      <c r="B123" s="5" t="s">
        <v>507</v>
      </c>
      <c r="C123" s="5" t="s">
        <v>508</v>
      </c>
      <c r="D123" s="5" t="s">
        <v>509</v>
      </c>
      <c r="E123" s="5" t="s">
        <v>510</v>
      </c>
      <c r="F123" s="5" t="s">
        <v>16</v>
      </c>
      <c r="G123" s="5" t="s">
        <v>511</v>
      </c>
      <c r="H123" s="5" t="s">
        <v>26</v>
      </c>
      <c r="I123" s="6" t="n">
        <v>34850.9166666667</v>
      </c>
      <c r="J123" s="5" t="s">
        <v>126</v>
      </c>
      <c r="K123" s="5" t="s">
        <v>20</v>
      </c>
      <c r="L123" s="7" t="s">
        <v>512</v>
      </c>
    </row>
    <row r="124" customFormat="false" ht="14.15" hidden="false" customHeight="true" outlineLevel="0" collapsed="false">
      <c r="A124" s="5" t="str">
        <f aca="false">HYPERLINK("https://www.fabsurplus.com/sdi_catalog/salesItemDetails.do?id=108284")</f>
        <v>https://www.fabsurplus.com/sdi_catalog/salesItemDetails.do?id=108284</v>
      </c>
      <c r="B124" s="5" t="s">
        <v>513</v>
      </c>
      <c r="C124" s="5" t="s">
        <v>514</v>
      </c>
      <c r="D124" s="5" t="s">
        <v>515</v>
      </c>
      <c r="E124" s="5" t="s">
        <v>516</v>
      </c>
      <c r="F124" s="5" t="s">
        <v>16</v>
      </c>
      <c r="G124" s="5" t="s">
        <v>248</v>
      </c>
      <c r="H124" s="5" t="s">
        <v>26</v>
      </c>
      <c r="I124" s="6" t="n">
        <v>41061</v>
      </c>
      <c r="J124" s="5" t="s">
        <v>19</v>
      </c>
      <c r="K124" s="5" t="s">
        <v>20</v>
      </c>
      <c r="L124" s="7" t="s">
        <v>517</v>
      </c>
    </row>
    <row r="125" customFormat="false" ht="14.15" hidden="false" customHeight="true" outlineLevel="0" collapsed="false">
      <c r="A125" s="2" t="str">
        <f aca="false">HYPERLINK("https://www.fabsurplus.com/sdi_catalog/salesItemDetails.do?id=71902")</f>
        <v>https://www.fabsurplus.com/sdi_catalog/salesItemDetails.do?id=71902</v>
      </c>
      <c r="B125" s="2" t="s">
        <v>518</v>
      </c>
      <c r="C125" s="2" t="s">
        <v>519</v>
      </c>
      <c r="D125" s="2" t="s">
        <v>520</v>
      </c>
      <c r="E125" s="2" t="s">
        <v>521</v>
      </c>
      <c r="F125" s="2" t="s">
        <v>16</v>
      </c>
      <c r="G125" s="2" t="s">
        <v>522</v>
      </c>
      <c r="H125" s="2" t="s">
        <v>18</v>
      </c>
      <c r="I125" s="3" t="n">
        <v>36647</v>
      </c>
      <c r="J125" s="2" t="s">
        <v>19</v>
      </c>
      <c r="K125" s="2" t="s">
        <v>20</v>
      </c>
      <c r="L125" s="4" t="s">
        <v>523</v>
      </c>
    </row>
    <row r="126" customFormat="false" ht="14.15" hidden="false" customHeight="true" outlineLevel="0" collapsed="false">
      <c r="A126" s="2" t="str">
        <f aca="false">HYPERLINK("https://www.fabsurplus.com/sdi_catalog/salesItemDetails.do?id=79593")</f>
        <v>https://www.fabsurplus.com/sdi_catalog/salesItemDetails.do?id=79593</v>
      </c>
      <c r="B126" s="2" t="s">
        <v>524</v>
      </c>
      <c r="C126" s="2" t="s">
        <v>525</v>
      </c>
      <c r="D126" s="2" t="s">
        <v>526</v>
      </c>
      <c r="E126" s="2" t="s">
        <v>527</v>
      </c>
      <c r="F126" s="2" t="s">
        <v>16</v>
      </c>
      <c r="G126" s="2" t="s">
        <v>112</v>
      </c>
      <c r="H126" s="2" t="s">
        <v>18</v>
      </c>
      <c r="I126" s="3" t="n">
        <v>38503.9166666667</v>
      </c>
      <c r="J126" s="2" t="s">
        <v>19</v>
      </c>
      <c r="K126" s="2" t="s">
        <v>20</v>
      </c>
      <c r="L126" s="4" t="s">
        <v>528</v>
      </c>
    </row>
    <row r="127" customFormat="false" ht="14.15" hidden="false" customHeight="true" outlineLevel="0" collapsed="false">
      <c r="A127" s="5" t="str">
        <f aca="false">HYPERLINK("https://www.fabsurplus.com/sdi_catalog/salesItemDetails.do?id=79592")</f>
        <v>https://www.fabsurplus.com/sdi_catalog/salesItemDetails.do?id=79592</v>
      </c>
      <c r="B127" s="5" t="s">
        <v>529</v>
      </c>
      <c r="C127" s="5" t="s">
        <v>525</v>
      </c>
      <c r="D127" s="5" t="s">
        <v>526</v>
      </c>
      <c r="E127" s="5" t="s">
        <v>530</v>
      </c>
      <c r="F127" s="5" t="s">
        <v>16</v>
      </c>
      <c r="G127" s="5" t="s">
        <v>112</v>
      </c>
      <c r="H127" s="5" t="s">
        <v>18</v>
      </c>
      <c r="I127" s="6" t="n">
        <v>39233.9166666667</v>
      </c>
      <c r="J127" s="5" t="s">
        <v>19</v>
      </c>
      <c r="K127" s="5" t="s">
        <v>20</v>
      </c>
      <c r="L127" s="7" t="s">
        <v>531</v>
      </c>
    </row>
    <row r="128" customFormat="false" ht="14.15" hidden="false" customHeight="true" outlineLevel="0" collapsed="false">
      <c r="A128" s="5" t="str">
        <f aca="false">HYPERLINK("https://www.fabsurplus.com/sdi_catalog/salesItemDetails.do?id=99381")</f>
        <v>https://www.fabsurplus.com/sdi_catalog/salesItemDetails.do?id=99381</v>
      </c>
      <c r="B128" s="5" t="s">
        <v>532</v>
      </c>
      <c r="C128" s="5" t="s">
        <v>533</v>
      </c>
      <c r="D128" s="5" t="s">
        <v>534</v>
      </c>
      <c r="E128" s="5" t="s">
        <v>79</v>
      </c>
      <c r="F128" s="5" t="s">
        <v>16</v>
      </c>
      <c r="G128" s="5" t="s">
        <v>75</v>
      </c>
      <c r="H128" s="5" t="s">
        <v>18</v>
      </c>
      <c r="I128" s="6" t="n">
        <v>41640</v>
      </c>
      <c r="J128" s="5" t="s">
        <v>19</v>
      </c>
      <c r="K128" s="5" t="s">
        <v>20</v>
      </c>
      <c r="L128" s="7" t="s">
        <v>535</v>
      </c>
    </row>
    <row r="129" customFormat="false" ht="14.15" hidden="false" customHeight="true" outlineLevel="0" collapsed="false">
      <c r="A129" s="2" t="str">
        <f aca="false">HYPERLINK("https://www.fabsurplus.com/sdi_catalog/salesItemDetails.do?id=99382")</f>
        <v>https://www.fabsurplus.com/sdi_catalog/salesItemDetails.do?id=99382</v>
      </c>
      <c r="B129" s="2" t="s">
        <v>536</v>
      </c>
      <c r="C129" s="2" t="s">
        <v>533</v>
      </c>
      <c r="D129" s="2" t="s">
        <v>537</v>
      </c>
      <c r="E129" s="2" t="s">
        <v>79</v>
      </c>
      <c r="F129" s="2" t="s">
        <v>16</v>
      </c>
      <c r="G129" s="2" t="s">
        <v>75</v>
      </c>
      <c r="H129" s="2" t="s">
        <v>18</v>
      </c>
      <c r="I129" s="2"/>
      <c r="J129" s="2" t="s">
        <v>19</v>
      </c>
      <c r="K129" s="2" t="s">
        <v>20</v>
      </c>
      <c r="L129" s="4" t="s">
        <v>538</v>
      </c>
    </row>
    <row r="130" customFormat="false" ht="14.15" hidden="false" customHeight="true" outlineLevel="0" collapsed="false">
      <c r="A130" s="5" t="str">
        <f aca="false">HYPERLINK("https://www.fabsurplus.com/sdi_catalog/salesItemDetails.do?id=99383")</f>
        <v>https://www.fabsurplus.com/sdi_catalog/salesItemDetails.do?id=99383</v>
      </c>
      <c r="B130" s="5" t="s">
        <v>539</v>
      </c>
      <c r="C130" s="5" t="s">
        <v>533</v>
      </c>
      <c r="D130" s="5" t="s">
        <v>537</v>
      </c>
      <c r="E130" s="5" t="s">
        <v>79</v>
      </c>
      <c r="F130" s="5" t="s">
        <v>16</v>
      </c>
      <c r="G130" s="5" t="s">
        <v>75</v>
      </c>
      <c r="H130" s="5" t="s">
        <v>18</v>
      </c>
      <c r="I130" s="5"/>
      <c r="J130" s="5" t="s">
        <v>19</v>
      </c>
      <c r="K130" s="5" t="s">
        <v>20</v>
      </c>
      <c r="L130" s="7" t="s">
        <v>540</v>
      </c>
    </row>
    <row r="131" customFormat="false" ht="14.15" hidden="false" customHeight="true" outlineLevel="0" collapsed="false">
      <c r="A131" s="2" t="str">
        <f aca="false">HYPERLINK("https://www.fabsurplus.com/sdi_catalog/salesItemDetails.do?id=110729")</f>
        <v>https://www.fabsurplus.com/sdi_catalog/salesItemDetails.do?id=110729</v>
      </c>
      <c r="B131" s="2" t="s">
        <v>541</v>
      </c>
      <c r="C131" s="2" t="s">
        <v>542</v>
      </c>
      <c r="D131" s="2" t="s">
        <v>543</v>
      </c>
      <c r="E131" s="2" t="s">
        <v>544</v>
      </c>
      <c r="F131" s="2" t="s">
        <v>16</v>
      </c>
      <c r="G131" s="2" t="s">
        <v>252</v>
      </c>
      <c r="H131" s="2" t="s">
        <v>33</v>
      </c>
      <c r="I131" s="3" t="n">
        <v>37408</v>
      </c>
      <c r="J131" s="2" t="s">
        <v>19</v>
      </c>
      <c r="K131" s="2" t="s">
        <v>20</v>
      </c>
      <c r="L131" s="4" t="s">
        <v>545</v>
      </c>
    </row>
    <row r="132" customFormat="false" ht="14.15" hidden="false" customHeight="true" outlineLevel="0" collapsed="false">
      <c r="A132" s="5" t="str">
        <f aca="false">HYPERLINK("https://www.fabsurplus.com/sdi_catalog/salesItemDetails.do?id=110730")</f>
        <v>https://www.fabsurplus.com/sdi_catalog/salesItemDetails.do?id=110730</v>
      </c>
      <c r="B132" s="5" t="s">
        <v>546</v>
      </c>
      <c r="C132" s="5" t="s">
        <v>547</v>
      </c>
      <c r="D132" s="5" t="s">
        <v>548</v>
      </c>
      <c r="E132" s="5" t="s">
        <v>549</v>
      </c>
      <c r="F132" s="5" t="s">
        <v>16</v>
      </c>
      <c r="G132" s="5" t="s">
        <v>465</v>
      </c>
      <c r="H132" s="5" t="s">
        <v>26</v>
      </c>
      <c r="I132" s="6" t="n">
        <v>36923</v>
      </c>
      <c r="J132" s="5" t="s">
        <v>19</v>
      </c>
      <c r="K132" s="5" t="s">
        <v>20</v>
      </c>
      <c r="L132" s="7" t="s">
        <v>550</v>
      </c>
    </row>
    <row r="133" customFormat="false" ht="14.15" hidden="false" customHeight="true" outlineLevel="0" collapsed="false">
      <c r="A133" s="5" t="str">
        <f aca="false">HYPERLINK("https://www.fabsurplus.com/sdi_catalog/salesItemDetails.do?id=110732")</f>
        <v>https://www.fabsurplus.com/sdi_catalog/salesItemDetails.do?id=110732</v>
      </c>
      <c r="B133" s="5" t="s">
        <v>551</v>
      </c>
      <c r="C133" s="5" t="s">
        <v>547</v>
      </c>
      <c r="D133" s="5" t="s">
        <v>552</v>
      </c>
      <c r="E133" s="5" t="s">
        <v>553</v>
      </c>
      <c r="F133" s="5" t="s">
        <v>16</v>
      </c>
      <c r="G133" s="5" t="s">
        <v>465</v>
      </c>
      <c r="H133" s="5" t="s">
        <v>18</v>
      </c>
      <c r="I133" s="6" t="n">
        <v>36708</v>
      </c>
      <c r="J133" s="5" t="s">
        <v>19</v>
      </c>
      <c r="K133" s="5" t="s">
        <v>20</v>
      </c>
      <c r="L133" s="7" t="s">
        <v>554</v>
      </c>
    </row>
    <row r="134" customFormat="false" ht="14.15" hidden="false" customHeight="true" outlineLevel="0" collapsed="false">
      <c r="A134" s="2" t="str">
        <f aca="false">HYPERLINK("https://www.fabsurplus.com/sdi_catalog/salesItemDetails.do?id=110731")</f>
        <v>https://www.fabsurplus.com/sdi_catalog/salesItemDetails.do?id=110731</v>
      </c>
      <c r="B134" s="2" t="s">
        <v>555</v>
      </c>
      <c r="C134" s="2" t="s">
        <v>547</v>
      </c>
      <c r="D134" s="2" t="s">
        <v>556</v>
      </c>
      <c r="E134" s="2" t="s">
        <v>557</v>
      </c>
      <c r="F134" s="2" t="s">
        <v>16</v>
      </c>
      <c r="G134" s="2" t="s">
        <v>558</v>
      </c>
      <c r="H134" s="2" t="s">
        <v>26</v>
      </c>
      <c r="I134" s="3" t="n">
        <v>42036</v>
      </c>
      <c r="J134" s="2" t="s">
        <v>19</v>
      </c>
      <c r="K134" s="2" t="s">
        <v>20</v>
      </c>
      <c r="L134" s="2" t="s">
        <v>559</v>
      </c>
    </row>
    <row r="135" customFormat="false" ht="14.15" hidden="false" customHeight="true" outlineLevel="0" collapsed="false">
      <c r="A135" s="2" t="str">
        <f aca="false">HYPERLINK("https://www.fabsurplus.com/sdi_catalog/salesItemDetails.do?id=103439")</f>
        <v>https://www.fabsurplus.com/sdi_catalog/salesItemDetails.do?id=103439</v>
      </c>
      <c r="B135" s="2" t="s">
        <v>560</v>
      </c>
      <c r="C135" s="2" t="s">
        <v>561</v>
      </c>
      <c r="D135" s="2" t="s">
        <v>562</v>
      </c>
      <c r="E135" s="2" t="s">
        <v>563</v>
      </c>
      <c r="F135" s="2" t="s">
        <v>16</v>
      </c>
      <c r="G135" s="2" t="s">
        <v>136</v>
      </c>
      <c r="H135" s="2" t="s">
        <v>18</v>
      </c>
      <c r="I135" s="3" t="n">
        <v>38473</v>
      </c>
      <c r="J135" s="2" t="s">
        <v>19</v>
      </c>
      <c r="K135" s="2" t="s">
        <v>20</v>
      </c>
      <c r="L135" s="4" t="s">
        <v>564</v>
      </c>
    </row>
    <row r="136" customFormat="false" ht="14.15" hidden="false" customHeight="true" outlineLevel="0" collapsed="false">
      <c r="A136" s="2" t="str">
        <f aca="false">HYPERLINK("https://www.fabsurplus.com/sdi_catalog/salesItemDetails.do?id=31246")</f>
        <v>https://www.fabsurplus.com/sdi_catalog/salesItemDetails.do?id=31246</v>
      </c>
      <c r="B136" s="2" t="s">
        <v>565</v>
      </c>
      <c r="C136" s="2" t="s">
        <v>566</v>
      </c>
      <c r="D136" s="2" t="s">
        <v>567</v>
      </c>
      <c r="E136" s="2" t="s">
        <v>568</v>
      </c>
      <c r="F136" s="2" t="s">
        <v>16</v>
      </c>
      <c r="G136" s="2" t="s">
        <v>296</v>
      </c>
      <c r="H136" s="2" t="s">
        <v>18</v>
      </c>
      <c r="I136" s="3" t="n">
        <v>36434</v>
      </c>
      <c r="J136" s="2" t="s">
        <v>19</v>
      </c>
      <c r="K136" s="2" t="s">
        <v>20</v>
      </c>
      <c r="L136" s="4" t="s">
        <v>569</v>
      </c>
    </row>
    <row r="137" customFormat="false" ht="14.15" hidden="false" customHeight="true" outlineLevel="0" collapsed="false">
      <c r="A137" s="5" t="str">
        <f aca="false">HYPERLINK("https://www.fabsurplus.com/sdi_catalog/salesItemDetails.do?id=54210")</f>
        <v>https://www.fabsurplus.com/sdi_catalog/salesItemDetails.do?id=54210</v>
      </c>
      <c r="B137" s="5" t="s">
        <v>570</v>
      </c>
      <c r="C137" s="5" t="s">
        <v>571</v>
      </c>
      <c r="D137" s="5" t="s">
        <v>572</v>
      </c>
      <c r="E137" s="5" t="s">
        <v>573</v>
      </c>
      <c r="F137" s="5" t="s">
        <v>16</v>
      </c>
      <c r="G137" s="5" t="s">
        <v>136</v>
      </c>
      <c r="H137" s="5" t="s">
        <v>18</v>
      </c>
      <c r="I137" s="6" t="n">
        <v>38503.9166666667</v>
      </c>
      <c r="J137" s="5" t="s">
        <v>19</v>
      </c>
      <c r="K137" s="5" t="s">
        <v>20</v>
      </c>
      <c r="L137" s="7" t="s">
        <v>574</v>
      </c>
    </row>
    <row r="138" customFormat="false" ht="14.15" hidden="false" customHeight="true" outlineLevel="0" collapsed="false">
      <c r="A138" s="5" t="str">
        <f aca="false">HYPERLINK("https://www.fabsurplus.com/sdi_catalog/salesItemDetails.do?id=110733")</f>
        <v>https://www.fabsurplus.com/sdi_catalog/salesItemDetails.do?id=110733</v>
      </c>
      <c r="B138" s="5" t="s">
        <v>575</v>
      </c>
      <c r="C138" s="5" t="s">
        <v>576</v>
      </c>
      <c r="D138" s="5" t="s">
        <v>577</v>
      </c>
      <c r="E138" s="5" t="s">
        <v>578</v>
      </c>
      <c r="F138" s="5" t="s">
        <v>16</v>
      </c>
      <c r="G138" s="5"/>
      <c r="H138" s="5" t="s">
        <v>18</v>
      </c>
      <c r="I138" s="6" t="n">
        <v>36678</v>
      </c>
      <c r="J138" s="5" t="s">
        <v>19</v>
      </c>
      <c r="K138" s="5" t="s">
        <v>20</v>
      </c>
      <c r="L138" s="7" t="s">
        <v>579</v>
      </c>
    </row>
    <row r="139" customFormat="false" ht="14.15" hidden="false" customHeight="true" outlineLevel="0" collapsed="false">
      <c r="A139" s="2" t="str">
        <f aca="false">HYPERLINK("https://www.fabsurplus.com/sdi_catalog/salesItemDetails.do?id=110734")</f>
        <v>https://www.fabsurplus.com/sdi_catalog/salesItemDetails.do?id=110734</v>
      </c>
      <c r="B139" s="2" t="s">
        <v>580</v>
      </c>
      <c r="C139" s="2" t="s">
        <v>581</v>
      </c>
      <c r="D139" s="2" t="s">
        <v>582</v>
      </c>
      <c r="E139" s="2" t="s">
        <v>583</v>
      </c>
      <c r="F139" s="2" t="s">
        <v>16</v>
      </c>
      <c r="G139" s="2" t="s">
        <v>584</v>
      </c>
      <c r="H139" s="2" t="s">
        <v>18</v>
      </c>
      <c r="I139" s="3" t="n">
        <v>42522</v>
      </c>
      <c r="J139" s="2" t="s">
        <v>19</v>
      </c>
      <c r="K139" s="2" t="s">
        <v>20</v>
      </c>
      <c r="L139" s="4" t="s">
        <v>585</v>
      </c>
    </row>
    <row r="140" customFormat="false" ht="14.15" hidden="false" customHeight="true" outlineLevel="0" collapsed="false">
      <c r="A140" s="2" t="str">
        <f aca="false">HYPERLINK("https://www.fabsurplus.com/sdi_catalog/salesItemDetails.do?id=98731")</f>
        <v>https://www.fabsurplus.com/sdi_catalog/salesItemDetails.do?id=98731</v>
      </c>
      <c r="B140" s="2" t="s">
        <v>586</v>
      </c>
      <c r="C140" s="2" t="s">
        <v>587</v>
      </c>
      <c r="D140" s="2" t="s">
        <v>588</v>
      </c>
      <c r="E140" s="2" t="s">
        <v>589</v>
      </c>
      <c r="F140" s="2" t="s">
        <v>16</v>
      </c>
      <c r="G140" s="2" t="s">
        <v>25</v>
      </c>
      <c r="H140" s="2" t="s">
        <v>26</v>
      </c>
      <c r="I140" s="3" t="n">
        <v>39600</v>
      </c>
      <c r="J140" s="2" t="s">
        <v>19</v>
      </c>
      <c r="K140" s="2" t="s">
        <v>20</v>
      </c>
      <c r="L140" s="2" t="s">
        <v>590</v>
      </c>
    </row>
    <row r="141" customFormat="false" ht="14.15" hidden="false" customHeight="true" outlineLevel="0" collapsed="false">
      <c r="A141" s="5" t="str">
        <f aca="false">HYPERLINK("https://www.fabsurplus.com/sdi_catalog/salesItemDetails.do?id=110735")</f>
        <v>https://www.fabsurplus.com/sdi_catalog/salesItemDetails.do?id=110735</v>
      </c>
      <c r="B141" s="5" t="s">
        <v>591</v>
      </c>
      <c r="C141" s="5" t="s">
        <v>592</v>
      </c>
      <c r="D141" s="5" t="s">
        <v>593</v>
      </c>
      <c r="E141" s="5" t="s">
        <v>594</v>
      </c>
      <c r="F141" s="5" t="s">
        <v>16</v>
      </c>
      <c r="G141" s="5" t="s">
        <v>465</v>
      </c>
      <c r="H141" s="5" t="s">
        <v>26</v>
      </c>
      <c r="I141" s="6" t="n">
        <v>38869</v>
      </c>
      <c r="J141" s="5" t="s">
        <v>19</v>
      </c>
      <c r="K141" s="5" t="s">
        <v>20</v>
      </c>
      <c r="L141" s="7" t="s">
        <v>595</v>
      </c>
    </row>
    <row r="142" customFormat="false" ht="14.15" hidden="false" customHeight="true" outlineLevel="0" collapsed="false">
      <c r="A142" s="2" t="str">
        <f aca="false">HYPERLINK("https://www.fabsurplus.com/sdi_catalog/salesItemDetails.do?id=110736")</f>
        <v>https://www.fabsurplus.com/sdi_catalog/salesItemDetails.do?id=110736</v>
      </c>
      <c r="B142" s="2" t="s">
        <v>596</v>
      </c>
      <c r="C142" s="2" t="s">
        <v>592</v>
      </c>
      <c r="D142" s="2" t="s">
        <v>597</v>
      </c>
      <c r="E142" s="2" t="s">
        <v>594</v>
      </c>
      <c r="F142" s="2" t="s">
        <v>16</v>
      </c>
      <c r="G142" s="2" t="s">
        <v>465</v>
      </c>
      <c r="H142" s="2" t="s">
        <v>26</v>
      </c>
      <c r="I142" s="3" t="n">
        <v>38869</v>
      </c>
      <c r="J142" s="2" t="s">
        <v>19</v>
      </c>
      <c r="K142" s="2" t="s">
        <v>20</v>
      </c>
      <c r="L142" s="4" t="s">
        <v>598</v>
      </c>
    </row>
    <row r="143" customFormat="false" ht="14.15" hidden="false" customHeight="true" outlineLevel="0" collapsed="false">
      <c r="A143" s="5" t="str">
        <f aca="false">HYPERLINK("https://www.fabsurplus.com/sdi_catalog/salesItemDetails.do?id=79602")</f>
        <v>https://www.fabsurplus.com/sdi_catalog/salesItemDetails.do?id=79602</v>
      </c>
      <c r="B143" s="5" t="s">
        <v>599</v>
      </c>
      <c r="C143" s="5" t="s">
        <v>600</v>
      </c>
      <c r="D143" s="5" t="s">
        <v>601</v>
      </c>
      <c r="E143" s="5" t="s">
        <v>602</v>
      </c>
      <c r="F143" s="5" t="s">
        <v>16</v>
      </c>
      <c r="G143" s="5" t="s">
        <v>603</v>
      </c>
      <c r="H143" s="5" t="s">
        <v>18</v>
      </c>
      <c r="I143" s="6" t="n">
        <v>38138.9166666667</v>
      </c>
      <c r="J143" s="5" t="s">
        <v>19</v>
      </c>
      <c r="K143" s="5" t="s">
        <v>20</v>
      </c>
      <c r="L143" s="7" t="s">
        <v>604</v>
      </c>
    </row>
    <row r="144" customFormat="false" ht="14.15" hidden="false" customHeight="true" outlineLevel="0" collapsed="false">
      <c r="A144" s="2" t="str">
        <f aca="false">HYPERLINK("https://www.fabsurplus.com/sdi_catalog/salesItemDetails.do?id=79889")</f>
        <v>https://www.fabsurplus.com/sdi_catalog/salesItemDetails.do?id=79889</v>
      </c>
      <c r="B144" s="2" t="s">
        <v>605</v>
      </c>
      <c r="C144" s="2" t="s">
        <v>606</v>
      </c>
      <c r="D144" s="2" t="s">
        <v>607</v>
      </c>
      <c r="E144" s="2" t="s">
        <v>527</v>
      </c>
      <c r="F144" s="2" t="s">
        <v>16</v>
      </c>
      <c r="G144" s="2" t="s">
        <v>112</v>
      </c>
      <c r="H144" s="2" t="s">
        <v>608</v>
      </c>
      <c r="I144" s="2"/>
      <c r="J144" s="2" t="s">
        <v>19</v>
      </c>
      <c r="K144" s="2" t="s">
        <v>20</v>
      </c>
      <c r="L144" s="4" t="s">
        <v>609</v>
      </c>
    </row>
    <row r="145" customFormat="false" ht="14.15" hidden="false" customHeight="true" outlineLevel="0" collapsed="false">
      <c r="A145" s="5" t="str">
        <f aca="false">HYPERLINK("https://www.fabsurplus.com/sdi_catalog/salesItemDetails.do?id=86303")</f>
        <v>https://www.fabsurplus.com/sdi_catalog/salesItemDetails.do?id=86303</v>
      </c>
      <c r="B145" s="5" t="s">
        <v>610</v>
      </c>
      <c r="C145" s="5" t="s">
        <v>611</v>
      </c>
      <c r="D145" s="5" t="s">
        <v>612</v>
      </c>
      <c r="E145" s="5" t="s">
        <v>613</v>
      </c>
      <c r="F145" s="5" t="s">
        <v>16</v>
      </c>
      <c r="G145" s="5" t="s">
        <v>377</v>
      </c>
      <c r="H145" s="5" t="s">
        <v>18</v>
      </c>
      <c r="I145" s="6" t="n">
        <v>35247</v>
      </c>
      <c r="J145" s="5" t="s">
        <v>19</v>
      </c>
      <c r="K145" s="5" t="s">
        <v>20</v>
      </c>
      <c r="L145" s="7" t="s">
        <v>614</v>
      </c>
    </row>
    <row r="146" customFormat="false" ht="14.15" hidden="false" customHeight="true" outlineLevel="0" collapsed="false">
      <c r="A146" s="2" t="str">
        <f aca="false">HYPERLINK("https://www.fabsurplus.com/sdi_catalog/salesItemDetails.do?id=54208")</f>
        <v>https://www.fabsurplus.com/sdi_catalog/salesItemDetails.do?id=54208</v>
      </c>
      <c r="B146" s="2" t="s">
        <v>615</v>
      </c>
      <c r="C146" s="2" t="s">
        <v>616</v>
      </c>
      <c r="D146" s="2" t="s">
        <v>617</v>
      </c>
      <c r="E146" s="2" t="s">
        <v>618</v>
      </c>
      <c r="F146" s="2" t="s">
        <v>16</v>
      </c>
      <c r="G146" s="2" t="s">
        <v>136</v>
      </c>
      <c r="H146" s="2" t="s">
        <v>18</v>
      </c>
      <c r="I146" s="3" t="n">
        <v>39356</v>
      </c>
      <c r="J146" s="2" t="s">
        <v>19</v>
      </c>
      <c r="K146" s="2" t="s">
        <v>20</v>
      </c>
      <c r="L146" s="4" t="s">
        <v>619</v>
      </c>
    </row>
    <row r="147" customFormat="false" ht="14.15" hidden="false" customHeight="true" outlineLevel="0" collapsed="false">
      <c r="A147" s="2" t="str">
        <f aca="false">HYPERLINK("https://www.fabsurplus.com/sdi_catalog/salesItemDetails.do?id=84351")</f>
        <v>https://www.fabsurplus.com/sdi_catalog/salesItemDetails.do?id=84351</v>
      </c>
      <c r="B147" s="2" t="s">
        <v>620</v>
      </c>
      <c r="C147" s="2" t="s">
        <v>621</v>
      </c>
      <c r="D147" s="2" t="s">
        <v>622</v>
      </c>
      <c r="E147" s="2" t="s">
        <v>623</v>
      </c>
      <c r="F147" s="2" t="s">
        <v>16</v>
      </c>
      <c r="G147" s="2"/>
      <c r="H147" s="2" t="s">
        <v>26</v>
      </c>
      <c r="I147" s="2"/>
      <c r="J147" s="2" t="s">
        <v>19</v>
      </c>
      <c r="K147" s="2" t="s">
        <v>20</v>
      </c>
      <c r="L147" s="4" t="s">
        <v>624</v>
      </c>
    </row>
    <row r="148" customFormat="false" ht="14.15" hidden="false" customHeight="true" outlineLevel="0" collapsed="false">
      <c r="A148" s="5" t="str">
        <f aca="false">HYPERLINK("https://www.fabsurplus.com/sdi_catalog/salesItemDetails.do?id=84342")</f>
        <v>https://www.fabsurplus.com/sdi_catalog/salesItemDetails.do?id=84342</v>
      </c>
      <c r="B148" s="5" t="s">
        <v>625</v>
      </c>
      <c r="C148" s="5" t="s">
        <v>621</v>
      </c>
      <c r="D148" s="5" t="s">
        <v>626</v>
      </c>
      <c r="E148" s="5" t="s">
        <v>623</v>
      </c>
      <c r="F148" s="5" t="s">
        <v>16</v>
      </c>
      <c r="G148" s="5"/>
      <c r="H148" s="5" t="s">
        <v>26</v>
      </c>
      <c r="I148" s="5"/>
      <c r="J148" s="5" t="s">
        <v>19</v>
      </c>
      <c r="K148" s="5" t="s">
        <v>20</v>
      </c>
      <c r="L148" s="7" t="s">
        <v>627</v>
      </c>
    </row>
    <row r="149" customFormat="false" ht="14.15" hidden="false" customHeight="true" outlineLevel="0" collapsed="false">
      <c r="A149" s="5" t="str">
        <f aca="false">HYPERLINK("https://www.fabsurplus.com/sdi_catalog/salesItemDetails.do?id=106946")</f>
        <v>https://www.fabsurplus.com/sdi_catalog/salesItemDetails.do?id=106946</v>
      </c>
      <c r="B149" s="5" t="s">
        <v>628</v>
      </c>
      <c r="C149" s="5" t="s">
        <v>621</v>
      </c>
      <c r="D149" s="5" t="s">
        <v>626</v>
      </c>
      <c r="E149" s="5" t="s">
        <v>623</v>
      </c>
      <c r="F149" s="5" t="s">
        <v>629</v>
      </c>
      <c r="G149" s="5" t="s">
        <v>630</v>
      </c>
      <c r="H149" s="5" t="s">
        <v>26</v>
      </c>
      <c r="I149" s="5"/>
      <c r="J149" s="5" t="s">
        <v>19</v>
      </c>
      <c r="K149" s="5" t="s">
        <v>20</v>
      </c>
      <c r="L149" s="7" t="s">
        <v>631</v>
      </c>
    </row>
    <row r="150" customFormat="false" ht="14.15" hidden="false" customHeight="true" outlineLevel="0" collapsed="false">
      <c r="A150" s="2" t="str">
        <f aca="false">HYPERLINK("https://www.fabsurplus.com/sdi_catalog/salesItemDetails.do?id=73208")</f>
        <v>https://www.fabsurplus.com/sdi_catalog/salesItemDetails.do?id=73208</v>
      </c>
      <c r="B150" s="2" t="s">
        <v>632</v>
      </c>
      <c r="C150" s="2" t="s">
        <v>633</v>
      </c>
      <c r="D150" s="2" t="s">
        <v>634</v>
      </c>
      <c r="E150" s="2" t="s">
        <v>635</v>
      </c>
      <c r="F150" s="2" t="s">
        <v>16</v>
      </c>
      <c r="G150" s="2" t="s">
        <v>636</v>
      </c>
      <c r="H150" s="2" t="s">
        <v>26</v>
      </c>
      <c r="I150" s="3" t="n">
        <v>36039</v>
      </c>
      <c r="J150" s="2" t="s">
        <v>19</v>
      </c>
      <c r="K150" s="2" t="s">
        <v>20</v>
      </c>
      <c r="L150" s="4" t="s">
        <v>637</v>
      </c>
    </row>
    <row r="151" customFormat="false" ht="14.15" hidden="false" customHeight="true" outlineLevel="0" collapsed="false">
      <c r="A151" s="5" t="str">
        <f aca="false">HYPERLINK("https://www.fabsurplus.com/sdi_catalog/salesItemDetails.do?id=102623")</f>
        <v>https://www.fabsurplus.com/sdi_catalog/salesItemDetails.do?id=102623</v>
      </c>
      <c r="B151" s="5" t="s">
        <v>638</v>
      </c>
      <c r="C151" s="5" t="s">
        <v>639</v>
      </c>
      <c r="D151" s="5" t="s">
        <v>640</v>
      </c>
      <c r="E151" s="5" t="s">
        <v>641</v>
      </c>
      <c r="F151" s="5" t="s">
        <v>16</v>
      </c>
      <c r="G151" s="5" t="s">
        <v>136</v>
      </c>
      <c r="H151" s="5" t="s">
        <v>642</v>
      </c>
      <c r="I151" s="6" t="n">
        <v>40299</v>
      </c>
      <c r="J151" s="5" t="s">
        <v>19</v>
      </c>
      <c r="K151" s="5" t="s">
        <v>20</v>
      </c>
      <c r="L151" s="7" t="s">
        <v>643</v>
      </c>
    </row>
    <row r="152" customFormat="false" ht="14.15" hidden="false" customHeight="true" outlineLevel="0" collapsed="false">
      <c r="A152" s="2" t="str">
        <f aca="false">HYPERLINK("https://www.fabsurplus.com/sdi_catalog/salesItemDetails.do?id=95233")</f>
        <v>https://www.fabsurplus.com/sdi_catalog/salesItemDetails.do?id=95233</v>
      </c>
      <c r="B152" s="2" t="s">
        <v>644</v>
      </c>
      <c r="C152" s="2" t="s">
        <v>645</v>
      </c>
      <c r="D152" s="2" t="s">
        <v>646</v>
      </c>
      <c r="E152" s="2" t="s">
        <v>647</v>
      </c>
      <c r="F152" s="2" t="s">
        <v>16</v>
      </c>
      <c r="G152" s="2" t="s">
        <v>75</v>
      </c>
      <c r="H152" s="2" t="s">
        <v>18</v>
      </c>
      <c r="I152" s="3" t="n">
        <v>38686.9583333333</v>
      </c>
      <c r="J152" s="2" t="s">
        <v>126</v>
      </c>
      <c r="K152" s="2" t="s">
        <v>20</v>
      </c>
      <c r="L152" s="4" t="s">
        <v>648</v>
      </c>
    </row>
    <row r="153" customFormat="false" ht="14.15" hidden="false" customHeight="true" outlineLevel="0" collapsed="false">
      <c r="A153" s="2" t="str">
        <f aca="false">HYPERLINK("https://www.fabsurplus.com/sdi_catalog/salesItemDetails.do?id=101848")</f>
        <v>https://www.fabsurplus.com/sdi_catalog/salesItemDetails.do?id=101848</v>
      </c>
      <c r="B153" s="2" t="s">
        <v>649</v>
      </c>
      <c r="C153" s="2" t="s">
        <v>645</v>
      </c>
      <c r="D153" s="2" t="s">
        <v>650</v>
      </c>
      <c r="E153" s="2" t="s">
        <v>651</v>
      </c>
      <c r="F153" s="2" t="s">
        <v>16</v>
      </c>
      <c r="G153" s="2" t="s">
        <v>97</v>
      </c>
      <c r="H153" s="2" t="s">
        <v>26</v>
      </c>
      <c r="I153" s="3" t="n">
        <v>39233.9166666667</v>
      </c>
      <c r="J153" s="2" t="s">
        <v>19</v>
      </c>
      <c r="K153" s="2" t="s">
        <v>20</v>
      </c>
      <c r="L153" s="4" t="s">
        <v>652</v>
      </c>
    </row>
    <row r="154" customFormat="false" ht="14.15" hidden="false" customHeight="true" outlineLevel="0" collapsed="false">
      <c r="A154" s="5" t="str">
        <f aca="false">HYPERLINK("https://www.fabsurplus.com/sdi_catalog/salesItemDetails.do?id=102494")</f>
        <v>https://www.fabsurplus.com/sdi_catalog/salesItemDetails.do?id=102494</v>
      </c>
      <c r="B154" s="5" t="s">
        <v>653</v>
      </c>
      <c r="C154" s="5" t="s">
        <v>645</v>
      </c>
      <c r="D154" s="5" t="s">
        <v>650</v>
      </c>
      <c r="E154" s="5" t="s">
        <v>654</v>
      </c>
      <c r="F154" s="5" t="s">
        <v>16</v>
      </c>
      <c r="G154" s="5" t="s">
        <v>75</v>
      </c>
      <c r="H154" s="5" t="s">
        <v>655</v>
      </c>
      <c r="I154" s="6" t="n">
        <v>39355.9166666667</v>
      </c>
      <c r="J154" s="5" t="s">
        <v>19</v>
      </c>
      <c r="K154" s="5" t="s">
        <v>20</v>
      </c>
      <c r="L154" s="7" t="s">
        <v>656</v>
      </c>
    </row>
    <row r="155" customFormat="false" ht="14.15" hidden="false" customHeight="true" outlineLevel="0" collapsed="false">
      <c r="A155" s="2" t="str">
        <f aca="false">HYPERLINK("https://www.fabsurplus.com/sdi_catalog/salesItemDetails.do?id=71910")</f>
        <v>https://www.fabsurplus.com/sdi_catalog/salesItemDetails.do?id=71910</v>
      </c>
      <c r="B155" s="2" t="s">
        <v>657</v>
      </c>
      <c r="C155" s="2" t="s">
        <v>645</v>
      </c>
      <c r="D155" s="2" t="s">
        <v>650</v>
      </c>
      <c r="E155" s="2" t="s">
        <v>658</v>
      </c>
      <c r="F155" s="2" t="s">
        <v>16</v>
      </c>
      <c r="G155" s="2" t="s">
        <v>75</v>
      </c>
      <c r="H155" s="2" t="s">
        <v>18</v>
      </c>
      <c r="I155" s="3" t="n">
        <v>39599.9166666667</v>
      </c>
      <c r="J155" s="2" t="s">
        <v>19</v>
      </c>
      <c r="K155" s="2" t="s">
        <v>20</v>
      </c>
      <c r="L155" s="4" t="s">
        <v>659</v>
      </c>
    </row>
    <row r="156" customFormat="false" ht="14.15" hidden="false" customHeight="true" outlineLevel="0" collapsed="false">
      <c r="A156" s="5" t="str">
        <f aca="false">HYPERLINK("https://www.fabsurplus.com/sdi_catalog/salesItemDetails.do?id=71908")</f>
        <v>https://www.fabsurplus.com/sdi_catalog/salesItemDetails.do?id=71908</v>
      </c>
      <c r="B156" s="5" t="s">
        <v>660</v>
      </c>
      <c r="C156" s="5" t="s">
        <v>645</v>
      </c>
      <c r="D156" s="5" t="s">
        <v>661</v>
      </c>
      <c r="E156" s="5" t="s">
        <v>662</v>
      </c>
      <c r="F156" s="5" t="s">
        <v>325</v>
      </c>
      <c r="G156" s="5" t="s">
        <v>69</v>
      </c>
      <c r="H156" s="5" t="s">
        <v>18</v>
      </c>
      <c r="I156" s="5"/>
      <c r="J156" s="5" t="s">
        <v>19</v>
      </c>
      <c r="K156" s="5" t="s">
        <v>20</v>
      </c>
      <c r="L156" s="5" t="s">
        <v>663</v>
      </c>
    </row>
    <row r="157" customFormat="false" ht="14.15" hidden="false" customHeight="true" outlineLevel="0" collapsed="false">
      <c r="A157" s="5" t="str">
        <f aca="false">HYPERLINK("https://www.fabsurplus.com/sdi_catalog/salesItemDetails.do?id=80184")</f>
        <v>https://www.fabsurplus.com/sdi_catalog/salesItemDetails.do?id=80184</v>
      </c>
      <c r="B157" s="5" t="s">
        <v>664</v>
      </c>
      <c r="C157" s="5" t="s">
        <v>645</v>
      </c>
      <c r="D157" s="5" t="s">
        <v>665</v>
      </c>
      <c r="E157" s="5" t="s">
        <v>666</v>
      </c>
      <c r="F157" s="5" t="s">
        <v>16</v>
      </c>
      <c r="G157" s="5" t="s">
        <v>75</v>
      </c>
      <c r="H157" s="5" t="s">
        <v>18</v>
      </c>
      <c r="I157" s="6" t="n">
        <v>39355.9166666667</v>
      </c>
      <c r="J157" s="5" t="s">
        <v>19</v>
      </c>
      <c r="K157" s="5" t="s">
        <v>20</v>
      </c>
      <c r="L157" s="7" t="s">
        <v>667</v>
      </c>
    </row>
    <row r="158" customFormat="false" ht="14.15" hidden="false" customHeight="true" outlineLevel="0" collapsed="false">
      <c r="A158" s="2" t="str">
        <f aca="false">HYPERLINK("https://www.fabsurplus.com/sdi_catalog/salesItemDetails.do?id=80177")</f>
        <v>https://www.fabsurplus.com/sdi_catalog/salesItemDetails.do?id=80177</v>
      </c>
      <c r="B158" s="2" t="s">
        <v>668</v>
      </c>
      <c r="C158" s="2" t="s">
        <v>645</v>
      </c>
      <c r="D158" s="2" t="s">
        <v>669</v>
      </c>
      <c r="E158" s="2" t="s">
        <v>670</v>
      </c>
      <c r="F158" s="2" t="s">
        <v>16</v>
      </c>
      <c r="G158" s="2" t="s">
        <v>97</v>
      </c>
      <c r="H158" s="2" t="s">
        <v>26</v>
      </c>
      <c r="I158" s="3" t="n">
        <v>39356</v>
      </c>
      <c r="J158" s="2" t="s">
        <v>19</v>
      </c>
      <c r="K158" s="2" t="s">
        <v>20</v>
      </c>
      <c r="L158" s="4" t="s">
        <v>671</v>
      </c>
    </row>
    <row r="159" customFormat="false" ht="14.15" hidden="false" customHeight="true" outlineLevel="0" collapsed="false">
      <c r="A159" s="5" t="str">
        <f aca="false">HYPERLINK("https://www.fabsurplus.com/sdi_catalog/salesItemDetails.do?id=80178")</f>
        <v>https://www.fabsurplus.com/sdi_catalog/salesItemDetails.do?id=80178</v>
      </c>
      <c r="B159" s="5" t="s">
        <v>672</v>
      </c>
      <c r="C159" s="5" t="s">
        <v>645</v>
      </c>
      <c r="D159" s="5" t="s">
        <v>669</v>
      </c>
      <c r="E159" s="5" t="s">
        <v>670</v>
      </c>
      <c r="F159" s="5" t="s">
        <v>16</v>
      </c>
      <c r="G159" s="5" t="s">
        <v>97</v>
      </c>
      <c r="H159" s="5" t="s">
        <v>26</v>
      </c>
      <c r="I159" s="6" t="n">
        <v>39356</v>
      </c>
      <c r="J159" s="5" t="s">
        <v>19</v>
      </c>
      <c r="K159" s="5" t="s">
        <v>20</v>
      </c>
      <c r="L159" s="7" t="s">
        <v>671</v>
      </c>
    </row>
    <row r="160" customFormat="false" ht="14.15" hidden="false" customHeight="true" outlineLevel="0" collapsed="false">
      <c r="A160" s="2" t="str">
        <f aca="false">HYPERLINK("https://www.fabsurplus.com/sdi_catalog/salesItemDetails.do?id=80179")</f>
        <v>https://www.fabsurplus.com/sdi_catalog/salesItemDetails.do?id=80179</v>
      </c>
      <c r="B160" s="2" t="s">
        <v>673</v>
      </c>
      <c r="C160" s="2" t="s">
        <v>645</v>
      </c>
      <c r="D160" s="2" t="s">
        <v>669</v>
      </c>
      <c r="E160" s="2" t="s">
        <v>670</v>
      </c>
      <c r="F160" s="2" t="s">
        <v>16</v>
      </c>
      <c r="G160" s="2" t="s">
        <v>97</v>
      </c>
      <c r="H160" s="2" t="s">
        <v>26</v>
      </c>
      <c r="I160" s="3" t="n">
        <v>39356</v>
      </c>
      <c r="J160" s="2" t="s">
        <v>19</v>
      </c>
      <c r="K160" s="2" t="s">
        <v>20</v>
      </c>
      <c r="L160" s="4" t="s">
        <v>674</v>
      </c>
    </row>
    <row r="161" customFormat="false" ht="14.15" hidden="false" customHeight="true" outlineLevel="0" collapsed="false">
      <c r="A161" s="5" t="str">
        <f aca="false">HYPERLINK("https://www.fabsurplus.com/sdi_catalog/salesItemDetails.do?id=80180")</f>
        <v>https://www.fabsurplus.com/sdi_catalog/salesItemDetails.do?id=80180</v>
      </c>
      <c r="B161" s="5" t="s">
        <v>675</v>
      </c>
      <c r="C161" s="5" t="s">
        <v>645</v>
      </c>
      <c r="D161" s="5" t="s">
        <v>669</v>
      </c>
      <c r="E161" s="5" t="s">
        <v>670</v>
      </c>
      <c r="F161" s="5" t="s">
        <v>16</v>
      </c>
      <c r="G161" s="5" t="s">
        <v>97</v>
      </c>
      <c r="H161" s="5" t="s">
        <v>26</v>
      </c>
      <c r="I161" s="6" t="n">
        <v>39356</v>
      </c>
      <c r="J161" s="5" t="s">
        <v>19</v>
      </c>
      <c r="K161" s="5" t="s">
        <v>20</v>
      </c>
      <c r="L161" s="7" t="s">
        <v>676</v>
      </c>
    </row>
    <row r="162" customFormat="false" ht="14.15" hidden="false" customHeight="true" outlineLevel="0" collapsed="false">
      <c r="A162" s="2" t="str">
        <f aca="false">HYPERLINK("https://www.fabsurplus.com/sdi_catalog/salesItemDetails.do?id=80181")</f>
        <v>https://www.fabsurplus.com/sdi_catalog/salesItemDetails.do?id=80181</v>
      </c>
      <c r="B162" s="2" t="s">
        <v>677</v>
      </c>
      <c r="C162" s="2" t="s">
        <v>645</v>
      </c>
      <c r="D162" s="2" t="s">
        <v>669</v>
      </c>
      <c r="E162" s="2" t="s">
        <v>670</v>
      </c>
      <c r="F162" s="2" t="s">
        <v>16</v>
      </c>
      <c r="G162" s="2" t="s">
        <v>97</v>
      </c>
      <c r="H162" s="2" t="s">
        <v>26</v>
      </c>
      <c r="I162" s="3" t="n">
        <v>39356</v>
      </c>
      <c r="J162" s="2" t="s">
        <v>19</v>
      </c>
      <c r="K162" s="2" t="s">
        <v>20</v>
      </c>
      <c r="L162" s="4" t="s">
        <v>678</v>
      </c>
    </row>
    <row r="163" customFormat="false" ht="14.15" hidden="false" customHeight="true" outlineLevel="0" collapsed="false">
      <c r="A163" s="5" t="str">
        <f aca="false">HYPERLINK("https://www.fabsurplus.com/sdi_catalog/salesItemDetails.do?id=80182")</f>
        <v>https://www.fabsurplus.com/sdi_catalog/salesItemDetails.do?id=80182</v>
      </c>
      <c r="B163" s="5" t="s">
        <v>679</v>
      </c>
      <c r="C163" s="5" t="s">
        <v>645</v>
      </c>
      <c r="D163" s="5" t="s">
        <v>669</v>
      </c>
      <c r="E163" s="5" t="s">
        <v>670</v>
      </c>
      <c r="F163" s="5" t="s">
        <v>16</v>
      </c>
      <c r="G163" s="5" t="s">
        <v>97</v>
      </c>
      <c r="H163" s="5" t="s">
        <v>26</v>
      </c>
      <c r="I163" s="6" t="n">
        <v>39356</v>
      </c>
      <c r="J163" s="5" t="s">
        <v>19</v>
      </c>
      <c r="K163" s="5" t="s">
        <v>20</v>
      </c>
      <c r="L163" s="7" t="s">
        <v>680</v>
      </c>
    </row>
    <row r="164" customFormat="false" ht="14.15" hidden="false" customHeight="true" outlineLevel="0" collapsed="false">
      <c r="A164" s="2" t="str">
        <f aca="false">HYPERLINK("https://www.fabsurplus.com/sdi_catalog/salesItemDetails.do?id=80183")</f>
        <v>https://www.fabsurplus.com/sdi_catalog/salesItemDetails.do?id=80183</v>
      </c>
      <c r="B164" s="2" t="s">
        <v>681</v>
      </c>
      <c r="C164" s="2" t="s">
        <v>645</v>
      </c>
      <c r="D164" s="2" t="s">
        <v>669</v>
      </c>
      <c r="E164" s="2" t="s">
        <v>670</v>
      </c>
      <c r="F164" s="2" t="s">
        <v>16</v>
      </c>
      <c r="G164" s="2" t="s">
        <v>97</v>
      </c>
      <c r="H164" s="2" t="s">
        <v>26</v>
      </c>
      <c r="I164" s="3" t="n">
        <v>39356</v>
      </c>
      <c r="J164" s="2" t="s">
        <v>19</v>
      </c>
      <c r="K164" s="2" t="s">
        <v>20</v>
      </c>
      <c r="L164" s="4" t="s">
        <v>682</v>
      </c>
    </row>
    <row r="165" customFormat="false" ht="14.15" hidden="false" customHeight="true" outlineLevel="0" collapsed="false">
      <c r="A165" s="5" t="str">
        <f aca="false">HYPERLINK("https://www.fabsurplus.com/sdi_catalog/salesItemDetails.do?id=99969")</f>
        <v>https://www.fabsurplus.com/sdi_catalog/salesItemDetails.do?id=99969</v>
      </c>
      <c r="B165" s="5" t="s">
        <v>683</v>
      </c>
      <c r="C165" s="5" t="s">
        <v>645</v>
      </c>
      <c r="D165" s="5" t="s">
        <v>669</v>
      </c>
      <c r="E165" s="5" t="s">
        <v>670</v>
      </c>
      <c r="F165" s="5" t="s">
        <v>16</v>
      </c>
      <c r="G165" s="5" t="s">
        <v>97</v>
      </c>
      <c r="H165" s="5" t="s">
        <v>26</v>
      </c>
      <c r="I165" s="6" t="n">
        <v>38503.9166666667</v>
      </c>
      <c r="J165" s="5" t="s">
        <v>19</v>
      </c>
      <c r="K165" s="5" t="s">
        <v>20</v>
      </c>
      <c r="L165" s="7" t="s">
        <v>684</v>
      </c>
    </row>
    <row r="166" customFormat="false" ht="14.15" hidden="false" customHeight="true" outlineLevel="0" collapsed="false">
      <c r="A166" s="5" t="str">
        <f aca="false">HYPERLINK("https://www.fabsurplus.com/sdi_catalog/salesItemDetails.do?id=78133")</f>
        <v>https://www.fabsurplus.com/sdi_catalog/salesItemDetails.do?id=78133</v>
      </c>
      <c r="B166" s="5" t="s">
        <v>685</v>
      </c>
      <c r="C166" s="5" t="s">
        <v>645</v>
      </c>
      <c r="D166" s="5" t="s">
        <v>669</v>
      </c>
      <c r="E166" s="5" t="s">
        <v>686</v>
      </c>
      <c r="F166" s="5" t="s">
        <v>16</v>
      </c>
      <c r="G166" s="5" t="s">
        <v>97</v>
      </c>
      <c r="H166" s="5" t="s">
        <v>26</v>
      </c>
      <c r="I166" s="6" t="n">
        <v>39233.9166666667</v>
      </c>
      <c r="J166" s="5" t="s">
        <v>19</v>
      </c>
      <c r="K166" s="5" t="s">
        <v>20</v>
      </c>
      <c r="L166" s="7" t="s">
        <v>687</v>
      </c>
    </row>
    <row r="167" customFormat="false" ht="14.15" hidden="false" customHeight="true" outlineLevel="0" collapsed="false">
      <c r="A167" s="2" t="str">
        <f aca="false">HYPERLINK("https://www.fabsurplus.com/sdi_catalog/salesItemDetails.do?id=78137")</f>
        <v>https://www.fabsurplus.com/sdi_catalog/salesItemDetails.do?id=78137</v>
      </c>
      <c r="B167" s="2" t="s">
        <v>688</v>
      </c>
      <c r="C167" s="2" t="s">
        <v>645</v>
      </c>
      <c r="D167" s="2" t="s">
        <v>669</v>
      </c>
      <c r="E167" s="2" t="s">
        <v>689</v>
      </c>
      <c r="F167" s="2" t="s">
        <v>16</v>
      </c>
      <c r="G167" s="2" t="s">
        <v>97</v>
      </c>
      <c r="H167" s="2" t="s">
        <v>26</v>
      </c>
      <c r="I167" s="2"/>
      <c r="J167" s="2" t="s">
        <v>19</v>
      </c>
      <c r="K167" s="2" t="s">
        <v>20</v>
      </c>
      <c r="L167" s="4" t="s">
        <v>690</v>
      </c>
    </row>
    <row r="168" customFormat="false" ht="14.15" hidden="false" customHeight="true" outlineLevel="0" collapsed="false">
      <c r="A168" s="5" t="str">
        <f aca="false">HYPERLINK("https://www.fabsurplus.com/sdi_catalog/salesItemDetails.do?id=78138")</f>
        <v>https://www.fabsurplus.com/sdi_catalog/salesItemDetails.do?id=78138</v>
      </c>
      <c r="B168" s="5" t="s">
        <v>691</v>
      </c>
      <c r="C168" s="5" t="s">
        <v>645</v>
      </c>
      <c r="D168" s="5" t="s">
        <v>692</v>
      </c>
      <c r="E168" s="5" t="s">
        <v>693</v>
      </c>
      <c r="F168" s="5" t="s">
        <v>16</v>
      </c>
      <c r="G168" s="5" t="s">
        <v>97</v>
      </c>
      <c r="H168" s="5" t="s">
        <v>18</v>
      </c>
      <c r="I168" s="6" t="n">
        <v>39172.9166666667</v>
      </c>
      <c r="J168" s="5" t="s">
        <v>19</v>
      </c>
      <c r="K168" s="5" t="s">
        <v>20</v>
      </c>
      <c r="L168" s="7" t="s">
        <v>694</v>
      </c>
    </row>
    <row r="169" customFormat="false" ht="14.15" hidden="false" customHeight="true" outlineLevel="0" collapsed="false">
      <c r="A169" s="2" t="str">
        <f aca="false">HYPERLINK("https://www.fabsurplus.com/sdi_catalog/salesItemDetails.do?id=71904")</f>
        <v>https://www.fabsurplus.com/sdi_catalog/salesItemDetails.do?id=71904</v>
      </c>
      <c r="B169" s="2" t="s">
        <v>695</v>
      </c>
      <c r="C169" s="2" t="s">
        <v>645</v>
      </c>
      <c r="D169" s="2" t="s">
        <v>696</v>
      </c>
      <c r="E169" s="2" t="s">
        <v>697</v>
      </c>
      <c r="F169" s="2" t="s">
        <v>16</v>
      </c>
      <c r="G169" s="2"/>
      <c r="H169" s="2"/>
      <c r="I169" s="2"/>
      <c r="J169" s="2" t="s">
        <v>19</v>
      </c>
      <c r="K169" s="2"/>
      <c r="L169" s="2" t="s">
        <v>698</v>
      </c>
    </row>
    <row r="170" customFormat="false" ht="14.15" hidden="false" customHeight="true" outlineLevel="0" collapsed="false">
      <c r="A170" s="5" t="str">
        <f aca="false">HYPERLINK("https://www.fabsurplus.com/sdi_catalog/salesItemDetails.do?id=108299")</f>
        <v>https://www.fabsurplus.com/sdi_catalog/salesItemDetails.do?id=108299</v>
      </c>
      <c r="B170" s="5" t="s">
        <v>699</v>
      </c>
      <c r="C170" s="5" t="s">
        <v>700</v>
      </c>
      <c r="D170" s="5" t="s">
        <v>701</v>
      </c>
      <c r="E170" s="5" t="s">
        <v>702</v>
      </c>
      <c r="F170" s="5" t="s">
        <v>16</v>
      </c>
      <c r="G170" s="5" t="s">
        <v>136</v>
      </c>
      <c r="H170" s="5" t="s">
        <v>608</v>
      </c>
      <c r="I170" s="6" t="n">
        <v>41061</v>
      </c>
      <c r="J170" s="5" t="s">
        <v>19</v>
      </c>
      <c r="K170" s="5" t="s">
        <v>20</v>
      </c>
      <c r="L170" s="7" t="s">
        <v>703</v>
      </c>
    </row>
    <row r="171" customFormat="false" ht="14.15" hidden="false" customHeight="true" outlineLevel="0" collapsed="false">
      <c r="A171" s="2" t="str">
        <f aca="false">HYPERLINK("https://www.fabsurplus.com/sdi_catalog/salesItemDetails.do?id=110737")</f>
        <v>https://www.fabsurplus.com/sdi_catalog/salesItemDetails.do?id=110737</v>
      </c>
      <c r="B171" s="2" t="s">
        <v>704</v>
      </c>
      <c r="C171" s="2" t="s">
        <v>700</v>
      </c>
      <c r="D171" s="2" t="s">
        <v>705</v>
      </c>
      <c r="E171" s="2" t="s">
        <v>706</v>
      </c>
      <c r="F171" s="2" t="s">
        <v>16</v>
      </c>
      <c r="G171" s="2" t="s">
        <v>465</v>
      </c>
      <c r="H171" s="2" t="s">
        <v>26</v>
      </c>
      <c r="I171" s="3" t="n">
        <v>35217</v>
      </c>
      <c r="J171" s="2" t="s">
        <v>19</v>
      </c>
      <c r="K171" s="2" t="s">
        <v>20</v>
      </c>
      <c r="L171" s="4" t="s">
        <v>707</v>
      </c>
    </row>
    <row r="172" customFormat="false" ht="14.15" hidden="false" customHeight="true" outlineLevel="0" collapsed="false">
      <c r="A172" s="2" t="str">
        <f aca="false">HYPERLINK("https://www.fabsurplus.com/sdi_catalog/salesItemDetails.do?id=33413")</f>
        <v>https://www.fabsurplus.com/sdi_catalog/salesItemDetails.do?id=33413</v>
      </c>
      <c r="B172" s="2" t="s">
        <v>708</v>
      </c>
      <c r="C172" s="2" t="s">
        <v>709</v>
      </c>
      <c r="D172" s="2" t="s">
        <v>710</v>
      </c>
      <c r="E172" s="2" t="s">
        <v>711</v>
      </c>
      <c r="F172" s="2" t="s">
        <v>16</v>
      </c>
      <c r="G172" s="2" t="s">
        <v>75</v>
      </c>
      <c r="H172" s="2" t="s">
        <v>18</v>
      </c>
      <c r="I172" s="3" t="n">
        <v>38838</v>
      </c>
      <c r="J172" s="2" t="s">
        <v>712</v>
      </c>
      <c r="K172" s="2" t="s">
        <v>20</v>
      </c>
      <c r="L172" s="4" t="s">
        <v>713</v>
      </c>
    </row>
    <row r="173" customFormat="false" ht="14.15" hidden="false" customHeight="true" outlineLevel="0" collapsed="false">
      <c r="A173" s="5" t="str">
        <f aca="false">HYPERLINK("https://www.fabsurplus.com/sdi_catalog/salesItemDetails.do?id=33414")</f>
        <v>https://www.fabsurplus.com/sdi_catalog/salesItemDetails.do?id=33414</v>
      </c>
      <c r="B173" s="5" t="s">
        <v>714</v>
      </c>
      <c r="C173" s="5" t="s">
        <v>709</v>
      </c>
      <c r="D173" s="5" t="s">
        <v>710</v>
      </c>
      <c r="E173" s="5" t="s">
        <v>711</v>
      </c>
      <c r="F173" s="5" t="s">
        <v>16</v>
      </c>
      <c r="G173" s="5" t="s">
        <v>97</v>
      </c>
      <c r="H173" s="5" t="s">
        <v>18</v>
      </c>
      <c r="I173" s="6" t="n">
        <v>38838</v>
      </c>
      <c r="J173" s="5" t="s">
        <v>712</v>
      </c>
      <c r="K173" s="5" t="s">
        <v>20</v>
      </c>
      <c r="L173" s="7" t="s">
        <v>715</v>
      </c>
    </row>
    <row r="174" customFormat="false" ht="14.15" hidden="false" customHeight="true" outlineLevel="0" collapsed="false">
      <c r="A174" s="2" t="str">
        <f aca="false">HYPERLINK("https://www.fabsurplus.com/sdi_catalog/salesItemDetails.do?id=79888")</f>
        <v>https://www.fabsurplus.com/sdi_catalog/salesItemDetails.do?id=79888</v>
      </c>
      <c r="B174" s="2" t="s">
        <v>716</v>
      </c>
      <c r="C174" s="2" t="s">
        <v>717</v>
      </c>
      <c r="D174" s="2" t="s">
        <v>718</v>
      </c>
      <c r="E174" s="2" t="s">
        <v>719</v>
      </c>
      <c r="F174" s="2" t="s">
        <v>16</v>
      </c>
      <c r="G174" s="2" t="s">
        <v>112</v>
      </c>
      <c r="H174" s="2" t="s">
        <v>18</v>
      </c>
      <c r="I174" s="3" t="n">
        <v>37772.9166666667</v>
      </c>
      <c r="J174" s="2" t="s">
        <v>19</v>
      </c>
      <c r="K174" s="2" t="s">
        <v>20</v>
      </c>
      <c r="L174" s="4" t="s">
        <v>720</v>
      </c>
    </row>
    <row r="175" customFormat="false" ht="14.15" hidden="false" customHeight="true" outlineLevel="0" collapsed="false">
      <c r="A175" s="5" t="str">
        <f aca="false">HYPERLINK("https://www.fabsurplus.com/sdi_catalog/salesItemDetails.do?id=78136")</f>
        <v>https://www.fabsurplus.com/sdi_catalog/salesItemDetails.do?id=78136</v>
      </c>
      <c r="B175" s="5" t="s">
        <v>721</v>
      </c>
      <c r="C175" s="5" t="s">
        <v>722</v>
      </c>
      <c r="D175" s="5" t="s">
        <v>723</v>
      </c>
      <c r="E175" s="5" t="s">
        <v>724</v>
      </c>
      <c r="F175" s="5" t="s">
        <v>16</v>
      </c>
      <c r="G175" s="5"/>
      <c r="H175" s="5" t="s">
        <v>26</v>
      </c>
      <c r="I175" s="6" t="n">
        <v>38686.9583333333</v>
      </c>
      <c r="J175" s="5" t="s">
        <v>19</v>
      </c>
      <c r="K175" s="5" t="s">
        <v>20</v>
      </c>
      <c r="L175" s="7" t="s">
        <v>725</v>
      </c>
    </row>
    <row r="176" customFormat="false" ht="14.15" hidden="false" customHeight="true" outlineLevel="0" collapsed="false">
      <c r="A176" s="2" t="str">
        <f aca="false">HYPERLINK("https://www.fabsurplus.com/sdi_catalog/salesItemDetails.do?id=80089")</f>
        <v>https://www.fabsurplus.com/sdi_catalog/salesItemDetails.do?id=80089</v>
      </c>
      <c r="B176" s="2" t="s">
        <v>726</v>
      </c>
      <c r="C176" s="2" t="s">
        <v>722</v>
      </c>
      <c r="D176" s="2" t="s">
        <v>723</v>
      </c>
      <c r="E176" s="2" t="s">
        <v>724</v>
      </c>
      <c r="F176" s="2" t="s">
        <v>16</v>
      </c>
      <c r="G176" s="2"/>
      <c r="H176" s="2" t="s">
        <v>18</v>
      </c>
      <c r="I176" s="3" t="n">
        <v>38686.9583333333</v>
      </c>
      <c r="J176" s="2" t="s">
        <v>19</v>
      </c>
      <c r="K176" s="2" t="s">
        <v>20</v>
      </c>
      <c r="L176" s="4" t="s">
        <v>727</v>
      </c>
    </row>
    <row r="177" customFormat="false" ht="14.15" hidden="false" customHeight="true" outlineLevel="0" collapsed="false">
      <c r="A177" s="2" t="str">
        <f aca="false">HYPERLINK("https://www.fabsurplus.com/sdi_catalog/salesItemDetails.do?id=79599")</f>
        <v>https://www.fabsurplus.com/sdi_catalog/salesItemDetails.do?id=79599</v>
      </c>
      <c r="B177" s="2" t="s">
        <v>728</v>
      </c>
      <c r="C177" s="2" t="s">
        <v>729</v>
      </c>
      <c r="D177" s="2" t="s">
        <v>730</v>
      </c>
      <c r="E177" s="2" t="s">
        <v>731</v>
      </c>
      <c r="F177" s="2" t="s">
        <v>16</v>
      </c>
      <c r="G177" s="2" t="s">
        <v>112</v>
      </c>
      <c r="H177" s="2" t="s">
        <v>26</v>
      </c>
      <c r="I177" s="3" t="n">
        <v>36922.9583333333</v>
      </c>
      <c r="J177" s="2" t="s">
        <v>19</v>
      </c>
      <c r="K177" s="2" t="s">
        <v>20</v>
      </c>
      <c r="L177" s="4" t="s">
        <v>732</v>
      </c>
    </row>
    <row r="178" customFormat="false" ht="14.15" hidden="false" customHeight="true" outlineLevel="0" collapsed="false">
      <c r="A178" s="5" t="str">
        <f aca="false">HYPERLINK("https://www.fabsurplus.com/sdi_catalog/salesItemDetails.do?id=79601")</f>
        <v>https://www.fabsurplus.com/sdi_catalog/salesItemDetails.do?id=79601</v>
      </c>
      <c r="B178" s="5" t="s">
        <v>733</v>
      </c>
      <c r="C178" s="5" t="s">
        <v>729</v>
      </c>
      <c r="D178" s="5" t="s">
        <v>734</v>
      </c>
      <c r="E178" s="5" t="s">
        <v>735</v>
      </c>
      <c r="F178" s="5" t="s">
        <v>16</v>
      </c>
      <c r="G178" s="5" t="s">
        <v>112</v>
      </c>
      <c r="H178" s="5" t="s">
        <v>26</v>
      </c>
      <c r="I178" s="5"/>
      <c r="J178" s="5" t="s">
        <v>19</v>
      </c>
      <c r="K178" s="5" t="s">
        <v>20</v>
      </c>
      <c r="L178" s="7" t="s">
        <v>736</v>
      </c>
    </row>
    <row r="179" customFormat="false" ht="14.15" hidden="false" customHeight="true" outlineLevel="0" collapsed="false">
      <c r="A179" s="5" t="str">
        <f aca="false">HYPERLINK("https://www.fabsurplus.com/sdi_catalog/salesItemDetails.do?id=79597")</f>
        <v>https://www.fabsurplus.com/sdi_catalog/salesItemDetails.do?id=79597</v>
      </c>
      <c r="B179" s="5" t="s">
        <v>737</v>
      </c>
      <c r="C179" s="5" t="s">
        <v>729</v>
      </c>
      <c r="D179" s="5" t="s">
        <v>738</v>
      </c>
      <c r="E179" s="5" t="s">
        <v>739</v>
      </c>
      <c r="F179" s="5" t="s">
        <v>16</v>
      </c>
      <c r="G179" s="5" t="s">
        <v>112</v>
      </c>
      <c r="H179" s="5" t="s">
        <v>18</v>
      </c>
      <c r="I179" s="6" t="n">
        <v>39203</v>
      </c>
      <c r="J179" s="5" t="s">
        <v>19</v>
      </c>
      <c r="K179" s="5" t="s">
        <v>20</v>
      </c>
      <c r="L179" s="7" t="s">
        <v>740</v>
      </c>
    </row>
    <row r="180" customFormat="false" ht="14.15" hidden="false" customHeight="true" outlineLevel="0" collapsed="false">
      <c r="A180" s="2" t="str">
        <f aca="false">HYPERLINK("https://www.fabsurplus.com/sdi_catalog/salesItemDetails.do?id=79590")</f>
        <v>https://www.fabsurplus.com/sdi_catalog/salesItemDetails.do?id=79590</v>
      </c>
      <c r="B180" s="2" t="s">
        <v>741</v>
      </c>
      <c r="C180" s="2" t="s">
        <v>729</v>
      </c>
      <c r="D180" s="2" t="s">
        <v>742</v>
      </c>
      <c r="E180" s="2" t="s">
        <v>743</v>
      </c>
      <c r="F180" s="2" t="s">
        <v>16</v>
      </c>
      <c r="G180" s="2" t="s">
        <v>112</v>
      </c>
      <c r="H180" s="2" t="s">
        <v>18</v>
      </c>
      <c r="I180" s="3" t="n">
        <v>38868.9166666667</v>
      </c>
      <c r="J180" s="2" t="s">
        <v>19</v>
      </c>
      <c r="K180" s="2" t="s">
        <v>20</v>
      </c>
      <c r="L180" s="4" t="s">
        <v>744</v>
      </c>
    </row>
    <row r="181" customFormat="false" ht="14.15" hidden="false" customHeight="true" outlineLevel="0" collapsed="false">
      <c r="A181" s="5" t="str">
        <f aca="false">HYPERLINK("https://www.fabsurplus.com/sdi_catalog/salesItemDetails.do?id=76613")</f>
        <v>https://www.fabsurplus.com/sdi_catalog/salesItemDetails.do?id=76613</v>
      </c>
      <c r="B181" s="5" t="s">
        <v>745</v>
      </c>
      <c r="C181" s="5" t="s">
        <v>729</v>
      </c>
      <c r="D181" s="5" t="s">
        <v>746</v>
      </c>
      <c r="E181" s="5" t="s">
        <v>747</v>
      </c>
      <c r="F181" s="5" t="s">
        <v>16</v>
      </c>
      <c r="G181" s="5" t="s">
        <v>112</v>
      </c>
      <c r="H181" s="5" t="s">
        <v>18</v>
      </c>
      <c r="I181" s="6" t="n">
        <v>39294.9166666667</v>
      </c>
      <c r="J181" s="5" t="s">
        <v>19</v>
      </c>
      <c r="K181" s="5" t="s">
        <v>20</v>
      </c>
      <c r="L181" s="7" t="s">
        <v>748</v>
      </c>
    </row>
    <row r="182" customFormat="false" ht="14.15" hidden="false" customHeight="true" outlineLevel="0" collapsed="false">
      <c r="A182" s="2" t="str">
        <f aca="false">HYPERLINK("https://www.fabsurplus.com/sdi_catalog/salesItemDetails.do?id=2181")</f>
        <v>https://www.fabsurplus.com/sdi_catalog/salesItemDetails.do?id=2181</v>
      </c>
      <c r="B182" s="2" t="s">
        <v>749</v>
      </c>
      <c r="C182" s="2" t="s">
        <v>750</v>
      </c>
      <c r="D182" s="2" t="s">
        <v>751</v>
      </c>
      <c r="E182" s="2" t="s">
        <v>752</v>
      </c>
      <c r="F182" s="2" t="s">
        <v>16</v>
      </c>
      <c r="G182" s="2" t="s">
        <v>511</v>
      </c>
      <c r="H182" s="2" t="s">
        <v>26</v>
      </c>
      <c r="I182" s="3" t="n">
        <v>33909</v>
      </c>
      <c r="J182" s="2" t="s">
        <v>19</v>
      </c>
      <c r="K182" s="2" t="s">
        <v>20</v>
      </c>
      <c r="L182" s="4" t="s">
        <v>753</v>
      </c>
    </row>
    <row r="183" customFormat="false" ht="14.15" hidden="false" customHeight="true" outlineLevel="0" collapsed="false">
      <c r="A183" s="9" t="s">
        <v>754</v>
      </c>
      <c r="B183" s="2" t="s">
        <v>755</v>
      </c>
      <c r="C183" s="2" t="s">
        <v>750</v>
      </c>
      <c r="D183" s="2" t="s">
        <v>756</v>
      </c>
      <c r="E183" s="2" t="s">
        <v>757</v>
      </c>
      <c r="F183" s="2" t="s">
        <v>16</v>
      </c>
      <c r="G183" s="2" t="s">
        <v>248</v>
      </c>
      <c r="H183" s="2" t="s">
        <v>26</v>
      </c>
      <c r="I183" s="3" t="n">
        <v>39814</v>
      </c>
      <c r="J183" s="2" t="s">
        <v>19</v>
      </c>
      <c r="K183" s="2" t="s">
        <v>20</v>
      </c>
      <c r="L183" s="4" t="s">
        <v>758</v>
      </c>
    </row>
    <row r="184" customFormat="false" ht="14.15" hidden="false" customHeight="true" outlineLevel="0" collapsed="false">
      <c r="A184" s="5" t="str">
        <f aca="false">HYPERLINK("https://www.fabsurplus.com/sdi_catalog/salesItemDetails.do?id=54232")</f>
        <v>https://www.fabsurplus.com/sdi_catalog/salesItemDetails.do?id=54232</v>
      </c>
      <c r="B184" s="5" t="s">
        <v>759</v>
      </c>
      <c r="C184" s="5" t="s">
        <v>760</v>
      </c>
      <c r="D184" s="5" t="s">
        <v>761</v>
      </c>
      <c r="E184" s="5" t="s">
        <v>762</v>
      </c>
      <c r="F184" s="5" t="s">
        <v>16</v>
      </c>
      <c r="G184" s="5" t="s">
        <v>97</v>
      </c>
      <c r="H184" s="5" t="s">
        <v>18</v>
      </c>
      <c r="I184" s="6" t="n">
        <v>36647</v>
      </c>
      <c r="J184" s="5" t="s">
        <v>19</v>
      </c>
      <c r="K184" s="5" t="s">
        <v>20</v>
      </c>
      <c r="L184" s="7" t="s">
        <v>763</v>
      </c>
    </row>
    <row r="185" customFormat="false" ht="14.15" hidden="false" customHeight="true" outlineLevel="0" collapsed="false">
      <c r="A185" s="2" t="str">
        <f aca="false">HYPERLINK("https://www.fabsurplus.com/sdi_catalog/salesItemDetails.do?id=84082")</f>
        <v>https://www.fabsurplus.com/sdi_catalog/salesItemDetails.do?id=84082</v>
      </c>
      <c r="B185" s="2" t="s">
        <v>764</v>
      </c>
      <c r="C185" s="2" t="s">
        <v>765</v>
      </c>
      <c r="D185" s="2" t="s">
        <v>766</v>
      </c>
      <c r="E185" s="2" t="s">
        <v>767</v>
      </c>
      <c r="F185" s="2" t="s">
        <v>16</v>
      </c>
      <c r="G185" s="2" t="s">
        <v>58</v>
      </c>
      <c r="H185" s="2" t="s">
        <v>655</v>
      </c>
      <c r="I185" s="3" t="n">
        <v>36281</v>
      </c>
      <c r="J185" s="2" t="s">
        <v>19</v>
      </c>
      <c r="K185" s="2" t="s">
        <v>20</v>
      </c>
      <c r="L185" s="4" t="s">
        <v>768</v>
      </c>
    </row>
    <row r="186" customFormat="false" ht="14.15" hidden="false" customHeight="true" outlineLevel="0" collapsed="false">
      <c r="A186" s="5" t="str">
        <f aca="false">HYPERLINK("https://www.fabsurplus.com/sdi_catalog/salesItemDetails.do?id=95409")</f>
        <v>https://www.fabsurplus.com/sdi_catalog/salesItemDetails.do?id=95409</v>
      </c>
      <c r="B186" s="5" t="s">
        <v>769</v>
      </c>
      <c r="C186" s="5" t="s">
        <v>765</v>
      </c>
      <c r="D186" s="5" t="s">
        <v>766</v>
      </c>
      <c r="E186" s="5" t="s">
        <v>767</v>
      </c>
      <c r="F186" s="5" t="s">
        <v>16</v>
      </c>
      <c r="G186" s="5" t="s">
        <v>58</v>
      </c>
      <c r="H186" s="5" t="s">
        <v>655</v>
      </c>
      <c r="I186" s="6" t="n">
        <v>36281</v>
      </c>
      <c r="J186" s="5" t="s">
        <v>19</v>
      </c>
      <c r="K186" s="5" t="s">
        <v>20</v>
      </c>
      <c r="L186" s="7" t="s">
        <v>768</v>
      </c>
    </row>
    <row r="187" customFormat="false" ht="14.15" hidden="false" customHeight="true" outlineLevel="0" collapsed="false">
      <c r="A187" s="5" t="str">
        <f aca="false">HYPERLINK("https://www.fabsurplus.com/sdi_catalog/salesItemDetails.do?id=110738")</f>
        <v>https://www.fabsurplus.com/sdi_catalog/salesItemDetails.do?id=110738</v>
      </c>
      <c r="B187" s="5" t="s">
        <v>770</v>
      </c>
      <c r="C187" s="5" t="s">
        <v>771</v>
      </c>
      <c r="D187" s="5" t="s">
        <v>772</v>
      </c>
      <c r="E187" s="5" t="s">
        <v>773</v>
      </c>
      <c r="F187" s="5" t="s">
        <v>16</v>
      </c>
      <c r="G187" s="5" t="s">
        <v>32</v>
      </c>
      <c r="H187" s="5" t="s">
        <v>26</v>
      </c>
      <c r="I187" s="6" t="n">
        <v>37043</v>
      </c>
      <c r="J187" s="5" t="s">
        <v>19</v>
      </c>
      <c r="K187" s="5" t="s">
        <v>20</v>
      </c>
      <c r="L187" s="7" t="s">
        <v>774</v>
      </c>
    </row>
    <row r="188" customFormat="false" ht="14.15" hidden="false" customHeight="true" outlineLevel="0" collapsed="false">
      <c r="A188" s="2" t="str">
        <f aca="false">HYPERLINK("https://www.fabsurplus.com/sdi_catalog/salesItemDetails.do?id=15619")</f>
        <v>https://www.fabsurplus.com/sdi_catalog/salesItemDetails.do?id=15619</v>
      </c>
      <c r="B188" s="2" t="s">
        <v>775</v>
      </c>
      <c r="C188" s="2" t="s">
        <v>776</v>
      </c>
      <c r="D188" s="2" t="s">
        <v>777</v>
      </c>
      <c r="E188" s="2" t="s">
        <v>778</v>
      </c>
      <c r="F188" s="2" t="s">
        <v>629</v>
      </c>
      <c r="G188" s="2" t="s">
        <v>630</v>
      </c>
      <c r="H188" s="2" t="s">
        <v>18</v>
      </c>
      <c r="I188" s="3" t="n">
        <v>31503</v>
      </c>
      <c r="J188" s="2" t="s">
        <v>19</v>
      </c>
      <c r="K188" s="2" t="s">
        <v>20</v>
      </c>
      <c r="L188" s="4" t="s">
        <v>779</v>
      </c>
    </row>
    <row r="189" customFormat="false" ht="14.15" hidden="false" customHeight="true" outlineLevel="0" collapsed="false">
      <c r="A189" s="5" t="str">
        <f aca="false">HYPERLINK("https://www.fabsurplus.com/sdi_catalog/salesItemDetails.do?id=80238")</f>
        <v>https://www.fabsurplus.com/sdi_catalog/salesItemDetails.do?id=80238</v>
      </c>
      <c r="B189" s="5" t="s">
        <v>780</v>
      </c>
      <c r="C189" s="5" t="s">
        <v>781</v>
      </c>
      <c r="D189" s="5" t="s">
        <v>782</v>
      </c>
      <c r="E189" s="5" t="s">
        <v>783</v>
      </c>
      <c r="F189" s="5" t="s">
        <v>16</v>
      </c>
      <c r="G189" s="5" t="s">
        <v>504</v>
      </c>
      <c r="H189" s="5" t="s">
        <v>26</v>
      </c>
      <c r="I189" s="6" t="n">
        <v>34820</v>
      </c>
      <c r="J189" s="5" t="s">
        <v>19</v>
      </c>
      <c r="K189" s="5" t="s">
        <v>20</v>
      </c>
      <c r="L189" s="7" t="s">
        <v>784</v>
      </c>
    </row>
    <row r="190" customFormat="false" ht="14.15" hidden="false" customHeight="true" outlineLevel="0" collapsed="false">
      <c r="A190" s="2" t="str">
        <f aca="false">HYPERLINK("https://www.fabsurplus.com/sdi_catalog/salesItemDetails.do?id=110739")</f>
        <v>https://www.fabsurplus.com/sdi_catalog/salesItemDetails.do?id=110739</v>
      </c>
      <c r="B190" s="2" t="s">
        <v>785</v>
      </c>
      <c r="C190" s="2" t="s">
        <v>786</v>
      </c>
      <c r="D190" s="2" t="s">
        <v>787</v>
      </c>
      <c r="E190" s="2" t="s">
        <v>788</v>
      </c>
      <c r="F190" s="2" t="s">
        <v>16</v>
      </c>
      <c r="G190" s="2" t="s">
        <v>558</v>
      </c>
      <c r="H190" s="2" t="s">
        <v>18</v>
      </c>
      <c r="I190" s="3" t="n">
        <v>40695</v>
      </c>
      <c r="J190" s="2" t="s">
        <v>19</v>
      </c>
      <c r="K190" s="2" t="s">
        <v>20</v>
      </c>
      <c r="L190" s="4" t="s">
        <v>789</v>
      </c>
    </row>
    <row r="191" customFormat="false" ht="14.15" hidden="false" customHeight="true" outlineLevel="0" collapsed="false">
      <c r="A191" s="5" t="str">
        <f aca="false">HYPERLINK("https://www.fabsurplus.com/sdi_catalog/salesItemDetails.do?id=110740")</f>
        <v>https://www.fabsurplus.com/sdi_catalog/salesItemDetails.do?id=110740</v>
      </c>
      <c r="B191" s="5" t="s">
        <v>790</v>
      </c>
      <c r="C191" s="5" t="s">
        <v>786</v>
      </c>
      <c r="D191" s="5" t="s">
        <v>791</v>
      </c>
      <c r="E191" s="5" t="s">
        <v>788</v>
      </c>
      <c r="F191" s="5" t="s">
        <v>16</v>
      </c>
      <c r="G191" s="5" t="s">
        <v>32</v>
      </c>
      <c r="H191" s="5" t="s">
        <v>18</v>
      </c>
      <c r="I191" s="6" t="n">
        <v>38869</v>
      </c>
      <c r="J191" s="5" t="s">
        <v>19</v>
      </c>
      <c r="K191" s="5" t="s">
        <v>20</v>
      </c>
      <c r="L191" s="7" t="s">
        <v>792</v>
      </c>
    </row>
  </sheetData>
  <hyperlinks>
    <hyperlink ref="A72" r:id="rId1" display="https://www.fabsurplus.com/sdi_catalog/salesItemDetails.do?id=110753"/>
    <hyperlink ref="A183" r:id="rId2" display="https://www.fabsurplus.com/sdi_catalog/salesItemDetails.do?id=110752"/>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2024-02-22T16:28:34Z</dcterms:modified>
  <cp:revision>8</cp:revision>
  <dc:subject/>
  <dc:title/>
</cp:coreProperties>
</file>