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alesitem export"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<sst xmlns="http://schemas.openxmlformats.org/spreadsheetml/2006/main" count="2283" uniqueCount="987">
  <si>
    <t xml:space="preserve">URL</t>
  </si>
  <si>
    <t xml:space="preserve">SDI ID</t>
  </si>
  <si>
    <t xml:space="preserve">Manufacturer</t>
  </si>
  <si>
    <t xml:space="preserve">Model</t>
  </si>
  <si>
    <t xml:space="preserve">Description</t>
  </si>
  <si>
    <t xml:space="preserve">Qty</t>
  </si>
  <si>
    <t xml:space="preserve">Version</t>
  </si>
  <si>
    <t xml:space="preserve">Condition</t>
  </si>
  <si>
    <t xml:space="preserve">Vintage</t>
  </si>
  <si>
    <t xml:space="preserve">Sales conditions</t>
  </si>
  <si>
    <t xml:space="preserve">Lead Time</t>
  </si>
  <si>
    <t xml:space="preserve">Comments</t>
  </si>
  <si>
    <t xml:space="preserve">100996</t>
  </si>
  <si>
    <t xml:space="preserve">70 MWp</t>
  </si>
  <si>
    <t xml:space="preserve">Complete</t>
  </si>
  <si>
    <t xml:space="preserve">Poly-Si Solar Cell Manufacturing Line</t>
  </si>
  <si>
    <t xml:space="preserve">1</t>
  </si>
  <si>
    <t xml:space="preserve">Solar</t>
  </si>
  <si>
    <t xml:space="preserve">good</t>
  </si>
  <si>
    <t xml:space="preserve">as is where is</t>
  </si>
  <si>
    <t xml:space="preserve">immediately</t>
  </si>
  <si>
    <t xml:space="preserve">Technical Data - 6" Multicrystalline Silicon Solar Cell
Product 1
Efficiency: up to 18.20%
Dimension: 156.0 mm x 156.0 mm ± 0.5 mm
Thickness(Si): 180 μm ± 20 μm / 200 μm ± 20 μm
Front Side(-):
• Silicon nitride anti-reflection coating
• Width of bus bar:2.0 mm ± 0.1mm
• Distance between two bus bars: 75.0mm
Back Side(+):
• Aluminum back surface field
• Continuous soldering pads: 3.0 mm ± 0.1mm
• Distance between two bus bars: 75.0 mm
Product 2
Efficiency: up to 18.20%
Dimension: 156.0 mm x 156.0 mm ± 0.5 mm
Thickness(Si): 180 μm ± 20 μm / 200 μm ± 20 μm
Front Side(-):
• Silicon nitride anti-reflection coating
• Width of bus bar: 1.3 mm ± 0.1mm
• Distance between two bus bars: 52.0mm
Back Side(+):
• Aluminum back surface field
• Continuous soldering pads: 2.5 mm ± 0.1mm
• Distance between two bus bars: 52.0mm
Equipment List
Process Step
Manufacturer
Model
Quantity
Vintage
WIS
Delta
Wafer Inspections System
1
2014
Texturing
Rena
InTex
1
2014
GPM
Automation Load and Unload
1
2014
Diffusion
Tempress
TS81254
2
2014
R2D
Automation Load and Unload
2
2014
GP Solar
4-Point Probe RSH Tester
1
2014
PSG remove
and Wet
Isolation
Rena
InOxSide
2
2014
GPM
Automation L/UL
1
2014
PECVD SiNx Deposition
Roth and Rau
SiNA R2.1
1
2014
GPM
Automation L/UL
1
2014
GP Solar
Color Inspection
2
2014
R Plus M Tech
Local Scrubber
1
2014
Printer
ASYS
Ultra Line Dual Lane Advance
1
2014
GP Solar
Printer-Q AOI
Front Side
2
2014
GP Solar
Printer-Q AOI
Rear Side
2
2014
VOC condenser
QiYu
1
2014
Sorter 48 Bin
Berger
Simulator
2
2014
GP Solar
Cell-Q AOI Front Side
2
2014
GP Solar
Cell-Q AOI Front Side
2
2014
Firing Furnace
Centrotherm
CDF 7210 DO-FFHTO-
12500-300
2
2014
QiYu
VOC Condenser
1
2014
Packing List
Equipment  Name
Type name
Package
L (cm)
D (cm)
H (cm)
Q'ty
Weight  (kg)
ASYS Printer
27S S D
Aluminum Foil Bag Vacuum Sealed Bag
250
230
220
1
426
ASYS Printer
26S S D
Aluminum Foil Bag Vacuum Sealed Bag
250
230
220
1
426
ASYS Printer
19SBB
Aluminum Foil Bag Vacuum Sealed Bag
245
160
190
1
304
ASYS Printer
18ASH
Aluminum Foil Bag Vacuum Sealed Bag
350
110
170
1
305
ASYS Printer
Burger Lamp  Tower
Aluminum Foil Bag Vacuum Sealed Bag
155
105
130
1
131
ASYS Printer
24STH
Aluminum Foil Bag Vacuum Sealed Bag
190
100
215
1
213
ASYS Printer
25STH
Aluminum Foil Bag Vacuum Sealed Bag
190
100
215
1
213
ASYS Printer
20SFS
Aluminum Foil Bag Vacuum Sealed Bag
190
105
240
1
237
ASYS Printer
21SFS
Aluminum Foil Bag Vacuum Sealed Bag
190
105
240
1
237
ASYS Printer
15X S 1
Aluminum Foil Bag Vacuum Sealed Bag
200
130
215
1
253
ASYS Printer
16SPC
Aluminum Foil Bag Vacuum Sealed Bag
230
105
230
1
264
ASYS Printer
17ASH
Aluminum Foil Bag Vacuum Sealed Bag
310
105
140
1
237
ASYS Printer
14X S I
Aluminum Foil Bag Vacuum Sealed Bag
200
130
184
1
227
ASYS Printer
14X S I
Aluminum Foil Bag Vacuum Sealed Bag
200
130
195
1
236
ASYS Printer
STS, SMP
Aluminum Foil Bag Vacuum Sealed Bag
200
95
190
1
196
ASYS Printer
11I C S
Aluminum Foil Bag Vacuum Sealed Bag
380
160
210
1
455
ASYS Printer
10SPC
Aluminum Foil Bag Vacuum Sealed Bag
230
110
230
1
271
ASYS Printer
9XS1
Aluminum Foil Bag Vacuum Sealed Bag
210
130
195
1
245
ASYS Printer
8XS1 SFS
Aluminum Foil Bag Vacuum Sealed Bag
355
155
210
1
424
ASYS Printer
6I C S
Aluminum Foil Bag Vacuum Sealed Bag
382
155
210
1
449
ASYS Printer
4XS1
Aluminum Foil Bag Vacuum Sealed Bag
210
130
190
1
240
ASYS Printer
2SFS SES 01D+
Aluminum Foil Bag Vacuum Sealed Bag
290
160
200
1
356
Vibrator
Vibrator
Aluminum Foil Bag Vacuum Sealed Bag
170
165
135
1
192
CT Firing
Sintering furnace
Aluminum Foil Bag Vacuum Sealed Bag
495
152
25
1
244
CT Firing
Sintering furnace
Aluminum Foil Bag Vacuum Sealed Bag
495
152
25
1
244
CT Firing
Sintering furnace
Aluminum Foil Bag Vacuum Sealed Bag
325
156
250
1
447
CT Firing
Sintering furnace
Aluminum Foil Bag Vacuum Sealed Bag
325
156
250
1
447
CT Firing
Sintering furnace
Aluminum Foil Bag Vacuum Sealed Bag
520
160
255
1
671
CT Firing
Sintering furnace
Aluminum Foil Bag Vacuum Sealed Bag
520
160
255
1
671
GPM L/UL
GPM TEX ULD
Aluminum Foil Bag Vacuum Sealed Bag
345
345
235
1
735
GPM L/UL
GPM TEX LD
Aluminum Foil Bag Vacuum Sealed Bag
490
230
245
1
757
Rena InTex
Etching Equipment
Aluminum Foil Bag Vacuum Sealed Bag
390
275
280
1
767
Rena InTex
Etching Equipment
Aluminum Foil Bag Vacuum Sealed Bag
320
270
280
1
658
Rena InTex
Etching Equipment
Aluminum Foil Bag Vacuum Sealed Bag
260
215
150
1
332
Rena InTex
Unichiller
Aluminum Foil Bag Vacuum Sealed Bag
220
140
230
1
297
Equipment packed and stored in warehouse.
Inspection available upon request.
Please check pictures below for more information.</t>
  </si>
  <si>
    <t xml:space="preserve">101332</t>
  </si>
  <si>
    <t xml:space="preserve">8 inch</t>
  </si>
  <si>
    <t xml:space="preserve">Partial</t>
  </si>
  <si>
    <t xml:space="preserve">Wafer Fab Line</t>
  </si>
  <si>
    <t xml:space="preserve">290</t>
  </si>
  <si>
    <t xml:space="preserve">200 mm</t>
  </si>
  <si>
    <t xml:space="preserve">TBA</t>
  </si>
  <si>
    <r>
      <rPr>
        <sz val="8"/>
        <rFont val="Arial"/>
        <family val="0"/>
        <charset val="1"/>
      </rPr>
      <t xml:space="preserve">TRUNCATED: -Partial 8 inch line for sale
-Equipment is still installed and still running wafers in production.
-Tools will be available for removal from the line after 4 months
-Inspection is possible by appointment
-Total 290 line items for sale
See attched list in excel and here below.
Price: Please submit best offers
SDI_ID    Manufacturer    Model    Description    Qty    Vintage    
Comments
101328    Accretech    UF200    Prober    1    01.07.2002    Still 
installed and running in the cleanroom.
101329    Accretech    UF200    Prober    1    01.03.2001    Still 
installed and running in the cleanroom.
101330    Accretech    UF200    Prober    1    01.06.2003    Still 
installed and running in the cleanroom.
101331    Accretech    UF200    Prober    1    01.06.2003    Still 
installed and running in the cleanroom.
101162    ADE    9300    Ultrascan wafer inspection system    1    
01.01.2001    Still installed and running in the cleanroom.
101048    ANELVA    I-4100SV II SR    Dry Etch Oxide    1    01.03.2001    
Still installed and running in the cleanroom, 2ch RIE, 1ch Ashing:
101049    ANELVA    I-4100SV II SR    Dry Etch Co-SiN    1    01.03.2001    
Still installed and running in the cleanroom, 2ch RIE, 1ch Ashing:
101050    ANELVA    I-4100SV II SR    Dry Etch Poly    1    01.03.2001    
Still installed and running in the cleanroom, 2ch RIE: 1ch Ashing:
101051    ANELVA    ILD-4100SR    Dry Etch Sidewall    1    01.03.2001    
Still installed and running in the cleanroom, 2ch RIE, 1ch Ashing:
101052    ANELVA    ILD-4100SR    Dry Etch Sidewall    1    01.03.2001    
Still installed and running in the cleanroom, 2ch RIE, 1ch Ashing:
101053    ANELVA    ILD-4100SR    Dry Etch SiN    1    01.03.2001    Still 
installed and running in the cleanroom, 2ch RIE, 1ch Ashing:
101054    Applied Materials    Centura Gigafill    BPSG - SACVD    1    
01.03.2001    Still installed and running in the cleanroom, 3ch
101055    Applied Materials    Centura Gigafill    BPSG - SACVD    1    
01.03.2001    Still installed and running in the cleanroom, 3ch
101056    Applied Materials    Centura HDP    Dry Etch    1    01.05.1996   
 shut down in the cleanroom, 2ch:SiO2 D/E CH-A/B
101057    Applied Materials    Centura SA-NSG DxZ    
SA-NSG(NondopedSilicateGlass) - CVD    1    01.03.2001    Still installed 
and running in the cleanroom, 3ch
101058    Applied Materials    Centura SA-NSG DxZ    
SA-NSG(NondopedSilicateGlass) - CVD    1    01.03.2001    Still installed 
and running in the cleanroom, 3ch
101059    Applied Materials    Centura Tectra    TiN- CVD    1    
01.03.2001    Still installed and running in the cleanroom, 1ch PC, 1ch Ti, 
1ch TiN:
101060    Applied Materials    Centura Tectra    TiN- CVD    1    
01.03.2001    Still installed and running in the cleanroom, 1ch PC, 1ch Ti, 
1ch TiN:
101061    Applied Materials    Centura WxZ    W Tungsten - CVD    1    
01.03.2001    Still installed and running in the cleanroom, 3ch WxZ: 1ch 
Orienter: 1ch  cool:
101062    Applied Materials    Centura WxZ    W Tungsten - CVD    1    
01.04.2009    Still installed and running in the cleanroom, 2ch WxZ: 1ch 
Orienter: 1ch  cool:
101063    Applied Materials    Endura    Metal PVD Co    1    01.04.2001    
Still installed and running in the cleanroom, 2ch PC, 2ch Co, 1ch Ti:
101064    Applied Materials    Endura    Metal PVD Al    1    01.04.2001    
Still installed and running in the cleanroom, 2ch PC, 2ch Al, 2ch Ti:
101065    Applied Materials    Endura    TiN - PVD    1    01.04.2001    
Still installed and running in the cleanroom, 2ch PC, 1ch W, 2ch Ti:
101066    Applied Materials    Endura    TiN- CVD    1    01.01.1997    
Still installed and running in the cleanroom, 3ch
101067    Applied Materials    Endura    Metal PVD Al    1    01.04.2001    
Still installed and running in the cleanroom, 2ch PC, 2ch Al, 1ch Ti:
101068    Applied Materials    Mirra Mesa    CMP Oxide    1    01.04.2001   
 Still installed and running in the cleanroom, 3 platen, 4 head, scrubber
101069    Applied Materials    Mirra Mesa    CMP W (Tungsten)    1    
01.04.2001    Still installed and running in the cleanroom, 3 platen, 4 
head, scrubber
101070    Applied Materials    Mirra Mesa    CMP W (Tungsten)    1    
01.04.2001    Still installed and running in the cleanroom, 3 platen, 4 
head, scrubber
101071    Applied Materials    Mirra Mesa    CMP Oxide    1    01.04.2001   
 Still installed and running in the cleanroom, 3 platen, 4 head, scrubber
101072    Applied Materials    Radiance Centura    RTA (Rapid thermal 
anneal)    1    01.04.2001    Still installed and running in the cleanroom, 
2ch
101073    Applied Materials    Radiance Centura    RTA (Rapid thermal 
anneal)    1    01.04.2001    Still installed and running in the cleanroom, 
2ch
101074    Applied Materials    SEM Vision cX    SEM Vision (Scanning 
Electron Microscope)    1    01.01.2001    Still installed and running in 
the cleanroom.
101075    Applied Materials    Ultima HDP-CVD Centura    FSG (Fluorinated 
Silicate Glass) - HDP CVD    1    01.03.2001    Still installed and running 
in the cleanroom, 3ch
101076    Applied Materials    Ultima HDP-CVD Centura    
NSG(NondopedSilicateGlass) - HDP CVD    1    01.03.2001    Still installed 
and running in the cleanroom, 2ch
101077    Applied Materials    Ultima HDP-CVD Centura    
NSG(NondopedSilicateGlass) - HDP CVD    1    01.03.2001    Still installed 
and running in the cleanroom, 2ch
101078    Applied Materials    Ultima HDP-CVD Centura    
NSG(NondopedSilicateGlass) - HDP CVD    1    01.03.2001    Still installed 
and running in the cleanroom, 3ch
101079    Applied Materials    Ultima HDP-CVD Centura    FSG (Fluorinated 
Silicate Glass) - HDP CVD    1    01.03.2001    Still installed and running 
in the cleanroom, 3ch
101080    Applied Materials    XE Plus Centura    RTP (Rapid thermal 
processing)    1    01.04.2001    Still installed and running in the 
cleanroom, 3ch
101081    Applied Materials    XE Plus Centura    RTP (Rapid thermal 
processing)    1    01.04.2001    Still installed and running in the 
cleanroom, 2ch
101082    Applied Materials    XE Plus Centura    RTO (Rapid thermal 
oxidation)    1    01.04.2001    Still installed and running in the 
cleanroom, 2ch
101083    Applied Materials    XE Plus Centura    RTO (Rapid thermal 
oxidation)    1    01.04.2001    Still installed and running in the 
cleanroom, 2ch
101091    ASM    EAGLE-10 Trident-3RC    CVD ARL (Anti-Reflective Layer)    
1    01.01.2003    Still installed and running in the cleanroom, 3ch
101092    ASM    EAGLE-10 Trident-3RC    CVD ARL (Anti-Reflective Layer)    
1    01.03.2001    Still installed and running in the cleanroom, 3ch
101093    ASM    EAGLE-10 Trident-3RC    CVD ARL (Anti-Reflective Layer)    
1    01.03.2001    Still installed and running in the cleanroom, 3ch
101094    ASM    EAGLE-10 Trident-3RC    CVD ARL (Anti-Reflective Layer)    
1    01.03.2001    Still installed and running in the cleanroom, 3ch
101095    ASM    EAGLE-10 Trident-3RC    TEOS - SACVD    1    01.03.2001    
Still installed and running in the cleanroom, 3ch
101096    ASM    EAGLE-10 Trident-3RC    CVD ARL (Anti-Reflective Layer)    
1    01.03.2001    Still installed and running in the cleanroom, 3ch
101097    ASM    EAGLE-10 Trident-3RC    TEOS - SACVD    1    01.03.2001    
Still installed and running in the cleanroom, 3ch
101098    AXCELIS    200PCU    UV-BAKE    1    01.05.2001    Still 
installed and running in the cleanroom, 1ch
98502    Canon    APT-5800    AP CVD    1       
98503    Canon    APT-5800    AP CVD    1       
98504    Canon    APT-5800    AP CVD    1       
98505    Canon    APT-5800    AP CVD    1       
101099    Canon    FPA-3000 EX6    248 nm DUV Lithography Exposure System   
 1    01.01.2001    Still installed and running in the cleanroom.
101100    Canon    FPA-3000 EX6    248 nm DUV Lithography Exposure System   
 1    01.01.2001    Still installed and running in the cleanroom.
101101    Canon    FPA-3000 EX6    248 nm DUV Lithography Exposure System   
 1    01.01.2001    Still installed and running in the cleanroom.
101102    Canon    FPA-3000 EX6    248 nm DUV Lithography Exposure System   
 1    01.01.2001    Still installed and running in the cleanroom.
101103    Canon    FPA-3000 EX6    248 nm DUV Lithography Exposure System   
 1    01.02.2001    Still installed and running in the cleanroom.
101104    Canon    FPA-3000 EX6    248 nm DUV Lithography Exposure System   
 1    01.02.2001    Still installed and running in the cleanroom.
101105    Canon    FPA-3000 EX6    248 nm DUV Lithography Exposure System   
 1    01.03.2001    Still installed and running in the cleanroom.
101106    Canon    FPA-3000 EX6    248 nm DUV Lithography Exposure System   
 1    01.04.2001    Still installed and running in the cleanroom.
101107    Canon    FPA-3000 EX6    248 nm DUV Lithography Exposure System   
 1    01.12.2002    Still installed and running in the cleanroom.
101108    Canon    FPA-3000 i5    I-line stepper    1    01.01.2001    
Still installed and running in the cleanroom.
101109    Canon    FPA-3000 i5    I-line stepper    1    01.01.2001    
Still installed and running in the cleanroom.
101110    Canon    FPA-3000 i5    I-line stepper    1    01.01.2001    
Still installed and running in the cleanroom.
101111    Canon    FPA-3000 i5    I-line stepper    1    01.02.2001    
Still installed and running in the cleanroom.
101112    Canon    FPA-3000 i5    I-line stepper    1    01.03.2001    
Still installed and running in the cleanroom.
101113    Canon    FPA-3000 i5    I-line stepper    1    01.04.2001    
Still installed and running in the cleanroom.
101114    Canon    FPA-3000 i5    I-line stepper    1    01.04.2001    
Still installed and running in the cleanroom.
101115    Canon    FPA-3000 i5    I-line stepper    1    01.04.2001    
Still installed and running in the cleanroom.
101116    Canon    FPA-3000 i5    I-line stepper    1    01.10.2002    
Still installed and running in the cleanroom.
101117    Canon    FPA-3000 i5+    I-line stepper    1    01.02.2001    
Still installed and running in the cleanroom.
101118    Canon    STEAM pulse    RTA (Rapid thermal anneal)    1    
01.04.2001    Still installed and running in the cleanroom, 1ch
101121    DAN    SR20    WET Etch Oxide    1    01.05.2008    Still 
installed and running in the cleanroom, 1ch HF 1ch APM 1ch QDR 1ch  F/R S/D
101122    DNS    CV-3000    C-V measurement    1    01.01.2001    Still 
installed and running in the cleanroom.
101123    DNS    FC-821L    WET Clean    1    01.04.2001    Still installed 
and running in the cleanroom, 2ch
101124    DNS    FC-821L    WET Etch Silicon \ Poly    1    01.04.2001    
Still installed andshut down in the cleanroom, 2ch
101125    DNS    FC-821L    WET Etch Silicon \ Poly    1    01.04.2001    
Still installed and running in the cleanroom, 2ch
101126    DNS    FC-821L    WET Etch Silicon    1    01.04.2001    Still 
installed and running in the cleanroom, 2ch
101127    DNS    FC-821L    WET Etch Silicon \ Poly    1    01.04.2001    
Still installed and running in the cleanroom, 2ch
101128    DNS    FC-821L    WET Etch Silicon \ Poly    1    01.04.2001    
Still installed and running in the cleanroom, 2ch
101129    DNS    FC-821L    WET Etch Silicon \ Poly    1    01.02.2003    
Still installed and running in the cleanroom, 2ch
101130    DNS    FC-821L    WET Clean    1    01.02.2003    Still installed 
and running in the cleanroom, 2ch
101131    DNS    MP-2000    WET Etch Silicon    1    01.04.2001    Still 
installed and running in the cleanroom, 2ch
101132    DNS    MP-2000    WET Etch Silicon    1    01.04.2001    Still 
installed and running in the cleanroom, 2ch
101133    DNS    MP-2000    WET Etch Metal    1    01.04.2001    Still 
installed and running in the cleanroom, 2ch
101134    DNS    SC-80BW-AV    Photo Coater (Stand Alone)    1    
01.01.2001    Still installed and running in the cleanroom.
101135    DNS    SC-80BW-AV    Photo Coater (Stand Alone)    1    
01.12.2002    Still installed and running in the cleanroom.
101136    DNS    SK-80BW-AVQ    Photo Track    1    01.03.2001    Still 
installed and running in the cleanroom.
101137    DNS    SS-W80-AR    WET Clean Scrubber    1    01.04.2001    
Still installed and running in the cleanroom, 2ch Surface wet 2ch Back wet  
No oven
101138    DNS    SS-W80-AR    WET Clean Scrubber    1    01.04.2001    
Still installed and running in the cleanroom, 2ch Surface wet 2ch Back wet  
No oven
101139    DNS    SS-W80-AR    WET Clean Scrubber    1    01.02.2001    
Still installed and running in the cleanroom, 2ch Surface wet 2ch Back wet  
No oven
101140    DNS    SS-W80-AR    WET Clean Scrubber    1    01.04.2001    
Still installed and running in the cleanroom, 2ch Surface wet 2ch Back wet  
No oven
101141    DNS    SS-W80-AR    WET Clean Scrubber    1    01.04.2001    
Still installed and running in the cleanroom, 2ch Surface wet 2ch Back wet  
No oven
101142    DNS    SS-W80-AR    WET Clean Scrubber    1    01.04.2001    
Still installed and running in the cleanroom, 2ch Surface wet 2ch Back wet  
No oven
101143    DNS    WS-820L    WET Etch Nitride    1    01.04.2001    Still 
installed and running in the cleanroom, 2ch
101084    FSI    Excalibur ISR    Wafer Surface Cleaning System    1    
01.08.1994    Still installed and running in the cleanroom, 1ch:HF
101085    FSI    MERCURY    WET Resist Strip    1    01.01.1996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101086    FSI    MERCURY    WET Resist Strip    1    01.07.1997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101087    FSI    MERCURY    WET Resist Strip    1    01.04.2001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101088    FSI    MERCURY    WET Resist Strip    1    01.04.2001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101089    FSI    MERCURY    WET Resist Strip    1    01.03.2003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101090    FSI    MERCURY    WET Resist Strip    1    01.03.2003    Still 
installed and running in the cleanroom, 1ch Bath×1</t>
    </r>
    <r>
      <rPr>
        <sz val="8"/>
        <rFont val="Noto Sans CJK SC"/>
        <family val="2"/>
        <charset val="1"/>
      </rPr>
      <t xml:space="preserve">（</t>
    </r>
    <r>
      <rPr>
        <sz val="8"/>
        <rFont val="Arial"/>
        <family val="0"/>
        <charset val="1"/>
      </rPr>
      <t xml:space="preserve">MAX4 casette</t>
    </r>
    <r>
      <rPr>
        <sz val="8"/>
        <rFont val="Noto Sans CJK SC"/>
        <family val="2"/>
        <charset val="1"/>
      </rPr>
      <t xml:space="preserve">）
</t>
    </r>
    <r>
      <rPr>
        <sz val="8"/>
        <rFont val="Arial"/>
        <family val="0"/>
        <charset val="1"/>
      </rPr>
      <t xml:space="preserve">101144    GSI    Sigma Clean    Wafer ID laser marker    1    01.01.2001    
Still installed and running in the cleanroom.
101145    Hitachi    M612A    Dry Etch Amorphous-Si    1    01.03.2001    
Still installed and running in the cleanroom, 2ch EC, 2ch AC:
101146    Hitachi    RS-3000    Defect Review Scanning Electron Microscope  
  1    01.04.2001    Still installed and running in the cleanroom.
101147    Hitachi    S-4700    SEM    1    01.01.2001    Still installed 
and running in the cleanroom.
101148    Hitachi    S-5000    SEM    1    01.01.2001    Still installed 
and running in the cleanroom.
101149    Hitachi    S-9220    CD SEM    1    01.12.2000    Still installed 
and running in the cleanroom.
101150    Hitachi    S-9220    CD SEM    1    01.12.2000    Still installed 
and running in the cleanroom.
101151    Hitachi    S-9220    CD SEM    1    01.12.2000    Still installed 
and running in the cleanroom.
101152    Hitachi    S-9220    CD SEM    1    01.01.2001    Still installed 
and running in the cleanroom.
101153    Hitachi    S-9220    CD SEM    1    01.01.2001    Still installed 
and running in the cleanroom.
101154    Hitachi    S-9220    CD SEM    1    01.01.2001    Still installed 
and running in the cleanroom.
101155    Hitachi    S-9220    CD SEM    1    01.10.2002    Still installed 
and running in the cleanroom.
101156    Hitachi    S-9220    CD SEM    1    01.10.2002    Still installed 
and running in the cleanroom.
98506    Hitachi    WA200    SEM    1       
101157    KEYSIGHT    4072A    Tester    1    01.02.2001    Still installed 
and running in the cleanroom.
101158    KEYSIGHT    4072A    Tester    1    01.07.2001    Still installed 
and running in the cleanroom.
101159    KEYSIGHT    4072A    Tester    1    01.09.2001    Still installed 
and running in the cleanroom.
101160    KEYSIGHT    4072A    Tester    1    01.06.2003    Still installed 
and running in the cleanroom.
101161    KEYSIGHT    4072A    Tester    1    01.06.2003    Still installed 
and running in the cleanroom.
101163    KLA-Tencor    AIT II Fusion    Defect inspection Dark field    1  
  01.12.2000    Still installed and running in the cleanroom.
101164    KLA-Tencor    ASET-F5x    Thickness Measurement    1    
01.12.2000    Still installed and running in the cleanroom.
101165    KLA-Tencor    ASET-F5x    Thickness Measurement    1    
01.12.2000    Still installed and running in the cleanroom.
101166    KLA-Tencor    eS20    Defect Inspect - Micro inspection    1    
01.12.2000    Still installed in the cleanroom. Shut Down.
101167    KLA-Tencor    FLX5400    Stress Measurement    1    01.01.2001    
Still installed and running in the cleanroom.
101168    KLA-Tencor    FLX5400    Stress Measurement    1    01.01.2001    
Still installed and running in the cleanroom.
101169    KLA-Tencor    2139    Defect ins. (Bright Field)    1    
01.01.2001    Still installed and running in the cleanroom.
101170    KLA-Tencor    2139    Defect ins. (Bright Field)    1    
01.02.2001    Still installed and running in the cleanroom.
101171    KLA-Tencor    5300    Alignment measurement \ Overlay    1    
01.01.2001    Still installed and running in the cleanroom.
101172    KLA-Tencor    5300    Alignment measurement \ Overlay    1    
01.01.2001    Still installed and running in the cleanroom.
101173    KLA-Tencor    5300    Alignment measurement \ Overlay    1    
01.02.2001    Still installed and running in the cleanroom.
101174    KLA-Tencor    Optiprobe 3290/3290 DUV    Thickness Measurement    
1    01.12.2000    Still installed and running in the cleanroom.
101175    KLA-Tencor    Optiprobe 3290/3290 DUV    Thickness Measurement    
1    01.12.2000    Still installed and running in the cleanroom.
101176    KLA-Tencor    Optiprobe 3290/3290 DUV    Thickness Measurement    
1    01.12.2000    Still installed and running in the cleanroom.
101177    KLA-Tencor    Optiprobe 5240AE    Thickness Measurement    1    
01.12.2000    Still installed and running in the cleanroom.
101178    KLA-Tencor    Optiprobe 5240AE    Thickness Measurement    1    
01.01.2001    Still installed and running in the cleanroom.
101179    KLA-Tencor    P-11    Surface profiler (Step height measurement)  
  1    01.01.2001    Still installed and running in the cleanroom.
101180    KLA-Tencor    P-11    Surface profiler (Step height measurement)  
  1    01.01.2001    Still installed and running in the cleanroom.
101181    KLA-Tencor    RS75    Sheet resistance    1    01.12.2000    
Still installed and running in the cleanroom.
101182    KLA-Tencor    RS75    Sheet resistance    1    01.12.2000    
Still installed and running in the cleanroom.
101183    KLA-Tencor    RS75    Sheet resistance    1    01.12.2000    
Still installed and running in the cleanroom.
101184    KLA-Tencor    RS75    Sheet resistance    1    01.02.2001    
Still installed and running in the cleanroom.
101185    KLA-Tencor    SL3UV-URSA    Reticle Defect inspection    1    
01.03.2001    Still installed and running in the cleanroom.
101186    KLA-Tencor    Surfscan</t>
    </r>
    <r>
      <rPr>
        <sz val="8"/>
        <rFont val="Noto Sans CJK SC"/>
        <family val="2"/>
        <charset val="1"/>
      </rPr>
      <t xml:space="preserve">　</t>
    </r>
    <r>
      <rPr>
        <sz val="8"/>
        <rFont val="Arial"/>
        <family val="0"/>
        <charset val="1"/>
      </rPr>
      <t xml:space="preserve">SP1-TBI    Particles measurement (laser)   
 1    01.02.2001    Still installed and running in the cleanroom.
101187    KLA-Tencor    Surfscan</t>
    </r>
    <r>
      <rPr>
        <sz val="8"/>
        <rFont val="Noto Sans CJK SC"/>
        <family val="2"/>
        <charset val="1"/>
      </rPr>
      <t xml:space="preserve">　</t>
    </r>
    <r>
      <rPr>
        <sz val="8"/>
        <rFont val="Arial"/>
        <family val="0"/>
        <charset val="1"/>
      </rPr>
      <t xml:space="preserve">SP1-TBI    Particles measurement (laser)   
 1    01.12.2000    Still installed and running in the cleanroom.
101188    KLA-Tencor    Surfscan</t>
    </r>
    <r>
      <rPr>
        <sz val="8"/>
        <rFont val="Noto Sans CJK SC"/>
        <family val="2"/>
        <charset val="1"/>
      </rPr>
      <t xml:space="preserve">　</t>
    </r>
    <r>
      <rPr>
        <sz val="8"/>
        <rFont val="Arial"/>
        <family val="0"/>
        <charset val="1"/>
      </rPr>
      <t xml:space="preserve">SP1-TBI    Particles measurement (laser)   
 1    01.12.2000    Still installed and running in the cleanroom.
101189    KLA-Tencor    Therma-Wave</t>
    </r>
    <r>
      <rPr>
        <sz val="8"/>
        <rFont val="Noto Sans CJK SC"/>
        <family val="2"/>
        <charset val="1"/>
      </rPr>
      <t xml:space="preserve">　</t>
    </r>
    <r>
      <rPr>
        <sz val="8"/>
        <rFont val="Arial"/>
        <family val="0"/>
        <charset val="1"/>
      </rPr>
      <t xml:space="preserve">TP500    Implant dose amount inspection 
   1    01.12.2000    Deinstalled, warehoused, not working condition.
101190    KOKUSAI    DJ-807    Vertical Furnace    1        deinstalled 
from working condition, in storage. 2ch:HSG M1/M2
101191    KOKUSAI    DJ-807C    Vertical Furnace    1    01.08.2000    
Still installed and running in the cleanroom, 2ch:HSG M1/M2
101192    KOKUSAI    DJ-823V    HTO (High Temperature Oxide)    1    
01.12.2002    Still installed and running in the cleanroom, Furnace (Batch 
of 75wfr)
101193    KOKUSAI    DJ-823V    LPCVD Poly-Si    1    01.04.2001    Still 
installed and running in the cleanroom, Furnace (Batch of 150wfr)
101194    KOKUSAI    DJ-823V    LPCVD Poly-Si    1    01.04.2001    Still 
installed and running in the cleanroom, Furnace (Batch of 150wfr)
101195    KOKUSAI    DJ-823V    LPCVD Poly-Si    1    01.04.2001    Still 
installed and running in the cleanroom, Furnace (Batch of 150wfr)
101196    KOKUSAI    DJ-823V    LPCVD Si-Nitride    1    01.04.2001    
Still installed and running in the cleanroom, Furnace (Batch of 100wfr)
101197    KOKUSAI    DJ-823V    LPCVD W    1    01.12.2002    Still 
installed and running in the cleanroom, Furnace (Batch of 100wfr)
101198    KOKUSAI    DJ-823V-8BL    LPCVD W    1    01.08.1995    Still 
installed and running in the cleanroom, Batch of 100wfr
101199    KOKUSAI    DJ-823V-8BL3    LPCVD W    1    01.12.2002    Still 
installed and running in the cleanroom, Furnace (Batch of 100wfr)
101200    KOKUSAI    DJ-835V    LPCVD Poly-Si    1    01.04.2001    Still 
installed and running in the cleanroom, Furnace (Batch of 150wfr)
101201    KOKUSAI    DJ-853V-8BL    HTO (High Temperature Oxide)    1    
01.07.2004    Still installed and running in the cleanroom, Furnace (Batch 
of 75wfr)
101202    LAM Research    Alliance 9100PTX    Dry Etch Poly-Si    1    
01.11.2000    deinstalled from working condition, in the warehouse, 
2ch:Via/CW PM1/2
101203    LAM Research    Alliance 9400DFM    Dry Etch Silicon (STI)    1   
 01.03.2001    Still installed and running in the cleanroom, 2ch DFM, 1ch 
Ashing:
101204    LAM Research    Alliance 9400DFM    Dry Etch Oxide    1    
01.03.2001    Still installed and running in the cleanroom, 2ch DFM, 1ch 
Ashing:
101205    LAM Research    Alliance 9400PTX    Dry Etch Poly-Si    1    
01.03.2001    Still installed and running in the cleanroom, 2ch PTX:
101206    LAM Research    Alliance 9400PTX    Dry Etch Antireflective film  
  1    01.03.2001    Still installed and running in the cleanroom, 2ch PTX:
101207    LAM Research    Alliance 9600PTX    Dry Etch Metal AL    1    
01.03.2001    Still installed and running in the cleanroom, 2ch 9600DPT, 
2ch MWS:
101208    LAM Research    CONCEPT TWO    Plasma Silicon Nitride (SiN) - CVD 
   1    01.03.2001    Still installed and running in the cleanroom, 2M
101209    LAM Research    CONCEPT TWO    Plasma Silicon Nitride (SiN) - CVD 
   1    01.03.2001    Still installed and running in the cleanroom, 2M
101210    LAM Research    CONCEPT TWO    Plasma Silicon Nitride (SiN) - CVD 
   1    01.03.2001    Still installed and running in the cleanroom, 2M
101211    LAM Research    Concept-Two Inova    Metal PVD Cu    1    
01.04.2001    Still installed and running in the cleanroom, 2ch HCM 
Ta(N)PVD: 1ch HCM Cu  PVD: 1ch Etch:
101212    LAM Research    Concept-Two Inova    Metal PVD Cu    1    
01.04.2001    Still installed and running in the cleanroom, 2ch HCM 
Ta(N)PVD: 1ch HCM Cu  PVD: 1ch Etch:
101213    LAM Research    Concept-Two Inova    Metal PVD Cu    1    
01.01.2003    Still installed and running in the cleanroom, 2ch HCM 
Ta(N)PVD: 1ch HCM Cu  PVD: 1ch Etch:
101214    LAM Research    Sabre XT    Copper Plating    1    01.04.2001    
Still installed and running in the cleanroom, 3cell
101215    LAM Research    Sabre XT    Copper Plating    1    01.04.2003    
Still installed and running in the cleanroom, 3sell
101216    LAM Research    TERES    CMP Oxide    1    01.04.2001    Still 
installed and running in the cleanroom, 2 belt: L,R, 4 head
101217    LAM Research    TERES    CMP Cupper    1        Still installed 
and running in the cleanroom, 2 belt: L,R, 4 head
101218    LAM Research    TERES    CMP Oxide    1    01.04.2001    Still 
installed and running in the cleanroom, 2 belt: L,R, 4 head
101219    LAM Research    TERES    CMP Cupper    1    01.04.2001    Still 
installed and running in the cleanroom, 2 belt: L,R, 4 head
101220    LAM Research    TERES    CMP Oxide    1    01.04.2001    Still 
installed and running in the cleanroom, 2 belt: L,R, 4 head
101221    LAM Research    TERES    CMP Oxide    1    01.04.2001    Still 
installed and running in the cleanroom, 2 belt: L,R, 4 head
101222    LAM Research    TERES    CMP Cupper    1    01.04.2001    Shut 
down, in the cleanroom, 2 belt: L,R, 4 head
101223    LAM Research    TERES    CMP Cupper    1    01.04.2001    Still 
installed and running in the cleanroom, 2 belt: L,R, 4 head
101224    LAM Research    TERES    CMP Oxide    1    01.04.2001    Still 
installed and running in the cleanroom, 2 belt: L,R, 4 head
101225    LAM Research    TERES    CMP Cupper    1    01.04.2001    Still 
installed and running in the cleanroom, 2 belt: L,R, 4 head
101120    Leo Giken    LTA-1000EP    Carrier Lifetime Measurement    1    
01.01.2001    Still installed and running in the cleanroom.
98508    Nanometrics    M6100    Film Thickness Measurement    1       
101226    Nikon    NSR-2205EX14D    248 nm DUV Lithography Exposure System  
  1    01.06.2005    Still installed and running in the cleanroom.
101227    Nissin    EXCEED 2000A    Medium Current Implant    1    
01.04.2001    Still installed and running in the cleanroom.
101228    Nissin    EXCEED 2000A    Medium Current Implant    1    
01.04.2001    Still installed and running in the cleanroom.
101229    Nissin    EXCEED 2000A    Medium Current Implant    1    
01.12.2002    Still installed and running in the cleanroom.
101230    Nissin    EXCEED 2000A    Medium Current Implant    1    
01.12.2004    Still installed and running in the cleanroom.
101231    Nissin    EXCEED2000A    Medium Current Implant    1    
01.06.2005    Still installed and running in the cleanroom.
101233    Olympus    AL2100    Optical ins (Visual Microscope)    1    
01.12.2000    Still installed and running in the cleanroom.
101234    Olympus    AL2100    Optical ins (Visual Microscope)    1    
01.12.2000    Still installed and running in the cleanroom.
101235    Olympus    AL2100    Optical ins (Visual Microscope)    1    
01.12.2000    Still installed and running in the cleanroom.
101236    Olympus    AL2100    Optical ins (Visual Microscope)    1    
01.01.2001    Still installed and running in the cleanroom.
101237    Olympus    AL2100    Optical ins (Visual Microscope)    1    
01.01.2001    Still installed and running in the cleanroom.
101238    Olympus    AL2100    Optical ins (Visual Microscope)    1    
01.01.2001    Still installed and running in the cleanroom.
101239    Olympus    AL2100    Optical ins (Visual Microscope)    1    
01.01.2001    Still installed and running in the cleanroom.
101240    Rigaku    3640    XRD    1    01.12.2000    Still installed and 
running in the cleanroom.
101241    Rigaku    3640    XRD    1    01.12.2000    Still installed and 
running in the cleanroom.
101242    SEIKO    SMI2200    Focused Ion Beam (FIB) system    1    
01.02.2001    Still installed and running in the cleanroom.
101232    Semitool    SST-100TG    Batch Spray Solvent    1        Still 
installed and running in the cleanroom, 2ch:Polymer CP-1/2
101243    Semitool    Spectrum 504    Polymer clean Via &amp; Metal    1        
Still installed and running in the cleanroom, 2 Modules x 2 Chambers
101244    SEN    NV-GSD-HE    High Energy Implant    1    01.04.2001    
Still installed and running in the cleanroom.
101245    SEN    NV-GSD-LE    High Current Implant    1    01.04.2001    
Still installed and running in the cleanroom.
101246    SEN    NV-GSD-LE    High Current Implant    1    01.04.2001    
Still installed and running in the cleanroom.
101247    SEN    NV-GSD-LE    High Current Implant    1    01.01.2003    
Still installed and running in the cleanroom.
101248    SEN    NV-GSD-LE    High Current Implant    1    01.12.2004    
Still installed and running in the cleanroom.
101249    SEZ    SEZ203    WET Etch Silicon \ Poly    1    01.04.2001    
Still installed and running in the cleanroom.
101250    SEZ    SEZ203    WET Etch Oxide    1    01.04.2001    Still 
installed and running in the cleanroom.
101251    SEZ    SEZ203    WET Etch Oxide    1    01.04.2001    Still 
installed and running in the cleanroom.
101252    SEZ    SEZ203    WET Etch Oxide    1    01.12.2002    Still 
installed and running in the cleanroom.
101253    SEZ    SEZ203    WET Etch Oxide    1    01.12.2002    Still 
installed and running in the cleanroom.
101254    SEZ    SEZ203    WET Etch Oxide    1    01.02.2006    Still 
installed and running in the cleanroom.
101255    SHIBAURA    ICE 200    Asher \ Photo Resist Strip    1    
01.02.2001    Still installed and running in the cleanroom, 2ch
101256    SHIBAURA    ICE 200    Asher \ Photo Resist Strip    1    
01.12.2002    Still installed and running in the cleanroom, 2ch
101257    SHIBAURA    ICE 200    Asher \ Photo Resist Strip    1    
01.12.2000    Still installed and running in the cleanroom, 2ch
101258    SHIBAURA    ICE 200    Asher \ Photo Resist Strip    1    
01.12.2000    Still installed and running in the cleanroom, 2ch
101259    SHIBAURA    ICE 200    Asher \ Photo Resist Strip    1    
01.01.2001    Still installed and running in the cleanroom, 2ch
101260    SHIBAURA    ICE 200    Asher \ Photo Resist Strip    1    
01.01.2001    Still installed and running in the cleanroom, 2ch
101261    SHIBAURA    ICE 200    Asher \ Photo Resist Strip    1    
01.07.2002    Still installed and running in the cleanroom, 2ch
101262    SHIBAURA    ICE 200    Asher \ Photo Resist Strip    1    
01.07.2002    Still installed and running in the cleanroom, 2ch
101263    SHIBAURA    μASH8100    Asher \ Photo Resist Strip    1    
01.10.2000    Still installed and running in the cleanroom, 2ch
101264    SHIBAURA    μASH8100    Asher \ Photo Resist Strip    1    
01.10.2000    Still installed and running in the cleanroom, 2ch
101265    SHIBAURA    μASH8100    Asher \ Photo Resist Strip    1    
01.11.2000    Still installed and running in the cleanroom, 2ch
101266    SHIBAURA    μASH8100    Asher \ Photo Resist Strip    1    
01.11.2000    Still installed and running in the cleanroom, 2ch
101267    SHIBAURA    μASH8100    Asher \ Photo Resist Strip    1    
01.01.2001    Still installed and running in the cleanroom, 2ch
101268    SPEED FAM    CMP-2    Cmp polisher system    1        Still 
installed and running in the cleanroom, 2head/1platen X2, has some  missing 
parts
101269    TECHNOS    TREX630    TXRF    1    01.12.2000    Still installed 
and running in the cleanroom.
101270    TECHNOS    TVD900    VD – ICP MS    1    01.05.2003    Still 
installed and running in the cleanroom.
101271    TEL Tokyo Electron    Alpha-808SC    VERTICAL FURNACE    1    
01.08.1996    Still installed and running in the cleanroom, Batch of 150wfr
101272    TEL Tokyo Electron    Alpha-8SE    LPCVD SiN    1    01.04.2001   
 Still installed and running in the cleanroom, Furnace (Batch of 150wfr)
101273    TEL Tokyo Electron    Alpha-8SE    LPCVD SiN    1    01.04.2001   
 Still installed and running in the cleanroom, Furnace (Batch of 150wfr)
101274    TEL Tokyo Electron    Alpha-8SE    LPCVD CoSi-Nitride    1    
01.04.2001    In the warehouse, wrapped in storage. Furnace (Batch of 
100wfr)
101275    TEL Tokyo Electron    Alpha-8SE-Z    Vertical Furnace    1    
01.04.2001    Still installed and running in the cleanroom, Furnace (Batch 
of 100wfr)
101276    TEL Tokyo Electron    Alpha-8SE-ZAAFS    Diffusion Oxide    1    
01.03.2001    Still installed and running in the cleanroom, Furnace (Batch 
of 100wfr)
101277    TEL Tokyo Electron    Alpha-8SE-ZAFS    Anneal    1    01.03.2001 
   Still installed and running in the cleanroom, Furnace (Batch of 100wfr)
101278    TEL Tokyo Electron    Alpha-8SE-ZAFS    Diffusion Oxide    1    
01.03.2001    Still installed and running in the cleanroom, Furnace (Batch 
of 100wfr)
</t>
    </r>
  </si>
  <si>
    <t xml:space="preserve">54859</t>
  </si>
  <si>
    <t xml:space="preserve">Baccini</t>
  </si>
  <si>
    <t xml:space="preserve">35MW Solar Cell Line</t>
  </si>
  <si>
    <t xml:space="preserve">Solar Cell Print line for Mono or Poly Crystalline Solar Cells</t>
  </si>
  <si>
    <t xml:space="preserve">156 mm</t>
  </si>
  <si>
    <t xml:space="preserve">excellent</t>
  </si>
  <si>
    <t xml:space="preserve">Location: Port Klang, Malaysia.
Front end of line (Printers and dryers, chip and crack camera) s/n: 
900140650010
***********************************************************************************************
Fully Automated Line Polycrystalline Solar Cells
16% plus efficiency cells
Equipment includes the following:- 
1 x Redmann loader-cassette to conveyor
1 x Conveyor
1 x Chip and crack camera
1 x Baccini Printer 1
1 x Baccini Dryer 1
1 x Baccini Printer 2
1 x Baccini Dryer 2
1 x Baccini printer 3
1 x Centrotherm dryer
1 x Centrotherm fast firing furnace
1 x Centrotherm cooler
1 x Centrotherm output table
1 x Innolas laser
1 x Baccini unloader to stack
1 x Baccini color sorter with flipper
1 x Baccini electrical tester
1 x Baccini sorter 1
1 x Baccini sorter 2
Here is the capacity calculation:-
1200 X 4watt cells = 4,800 watts (these are LDK 4 watt Solar wafers)
4,800 watts X 24 Hr = 115,200
115,200 X 7 days = 806,400 Watts
806,400 X 52 Wks. = 41,932,800 watts
41,932,800 X .8 production = 33,546,240 Watts
The tools have been de-installed and are presently stored in a climate 
controlled environment.
The tools are not crated so you may do a visual inspection if desired.
There are some video showing the line on youtube.
Here are links to the videos:-
http://www.youtube.com/watch?v=jefuJsxBGDY&amp;feature=g-upl&amp;context=G2c01117AUAAAAAAAAAA
&lt;http://www.youtube.com/watch?v=jefuJsxBGDY&amp;feature=g-upl&amp;context=G2c01117AUAAAAAAAAAA&gt;
http://www.youtube.com/watch?v=I7wetRMVri4&amp;feature=g-upl&amp;context=G2f7c1cdAUAAAAAAABAA
&lt;http://www.youtube.com/watch?v=I7wetRMVri4&amp;feature=g-upl&amp;context=G2f7c1cdAUAAAAAAABAA&gt;
http://www.youtube.com/watch?v=IEeEiiciwWE&amp;feature=g-upl&amp;context=G2c347c2AUAAAAAAACAA
&lt;http://www.youtube.com/watch?v=IEeEiiciwWE&amp;feature=g-upl&amp;context=G2c347c2AUAAAAAAACAA&gt;
http://www.youtube.com/watch?v=MDYs7vuNYiM&amp;feature=g-upl&amp;context=G23bfb3fAUAAAAAAADAA
&lt;http://www.youtube.com/watch?v=MDYs7vuNYiM&amp;feature=g-upl&amp;context=G23bfb3fAUAAAAAAADAA&gt;
http://www.youtube.com/watch?v=Ym5vzDv6EzU&amp;feature=g-upl&amp;context=G2e79487AUAAAAAAAEAA
&lt;http://www.youtube.com/watch?v=Ym5vzDv6EzU&amp;feature=g-upl&amp;context=G2e79487AUAAAAAAAEAA&gt;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Back end of line s/n: 9.0044.0650.030
********************************************
Back end of line (Cell testers and sorters) description:-
BACCINI Tester 1, with 2x manual load /
buffer stations, (2) product quality control
cameras for sunny and back sides and cell
flip device.
BACCINI Tester 2, fitted with
measurement pin chuck;
BERGER Pulsed Solar Simulator
Typ: PSS10-HS
S/N: 1024
230 V, 50 Hz, 3000 W, 16 A
CE-marked
Deinstalled, in Singapore, crated in warehouse
 Inspection by appointment only
Baccini
Solar Cell test line
Commissioned: Oct 2004
Built: Jun 2006
s/n: 9.0044.0650.030
Electrical Drawing number: 7.1936.10.00.000
Pneumatic drawing number: 7.1936.11.00.000
Electrical supply rating: 3 phase 400V 50 Hz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t>
  </si>
  <si>
    <t xml:space="preserve">54226</t>
  </si>
  <si>
    <t xml:space="preserve">Accretech TSK</t>
  </si>
  <si>
    <t xml:space="preserve">MHF300L</t>
  </si>
  <si>
    <t xml:space="preserve">Test head manipulators</t>
  </si>
  <si>
    <t xml:space="preserve">200  mm</t>
  </si>
  <si>
    <t xml:space="preserve">-WAREHOUSED AT SDI-FABSURPLUS WAREHOUSE IN AVEZZANO, ITALY.
-qty 7 available
-in very good operational condition
-were used with test heads for Teradyne J994 test systems
220V 50/60 HZ 1.5 KVA
-Location: Avezzano (AQ) 67051 Italy</t>
  </si>
  <si>
    <t xml:space="preserve">95398</t>
  </si>
  <si>
    <t xml:space="preserve">95399</t>
  </si>
  <si>
    <t xml:space="preserve">95400</t>
  </si>
  <si>
    <t xml:space="preserve">95401</t>
  </si>
  <si>
    <t xml:space="preserve">95402</t>
  </si>
  <si>
    <t xml:space="preserve">95403</t>
  </si>
  <si>
    <t xml:space="preserve">89909</t>
  </si>
  <si>
    <t xml:space="preserve">Advantest</t>
  </si>
  <si>
    <t xml:space="preserve">Hifix for PQFP80 (14 x 20)</t>
  </si>
  <si>
    <t xml:space="preserve">Hi-fix for Advantest T5371 package type PQFP80 (14 x 20)</t>
  </si>
  <si>
    <t xml:space="preserve">Spares</t>
  </si>
  <si>
    <t xml:space="preserve">Hifix for Advantest T5371 with M6741A handler.
See attached photos for details.
Hifix serial number: STCA-5371-MH03-01
Hifix reference number: 113.00344.00
Package: PQFP80 (14x20)
Device: 16 M (512K32) Flash memory
SB Type: Unshared
Test socket: Advantest IC Socket
DUT in parallel: 16
Tester:  T5371
Handler: M6741A</t>
  </si>
  <si>
    <t xml:space="preserve">78639</t>
  </si>
  <si>
    <t xml:space="preserve">T5335P (Spares)</t>
  </si>
  <si>
    <t xml:space="preserve">Spare Boards from test system (See attached list for details)</t>
  </si>
  <si>
    <t xml:space="preserve">TEST</t>
  </si>
  <si>
    <t xml:space="preserve">-Boards from the test system have been removed and are available for sale.
FOR SPARES USE.
S/N DA638766R
WAREHOUSED at Boerne 78006 , Texas
SEE ATTACHED PHOTOS FOR DETAILS.
CAN BE INSPECTED BY APPOINTMENT.
Includes: 2 x Advantest Control box
Advantest Digital multimeter R6551
Power supplies:
Nemic-Lambda  CKS-36-21A
Nemic-Lambda  CDK- 65/65
Nemic-Lambda  CKS-26-29A
Ref. Id 	Manufacturer 	Model 	Description 	Quantity 	Sales Price(Each) 	
Sales Price (Total) 	Comments 	WEB LINK
80194 	Advantest 	BGR-020773 	ADVANTEST T5335P PC Board 	3 	$1,500.00 	
$4,500.00 	Removed from working system, in Texas warehouse 	
&lt;https://www.fabsurplus.com/sdi_catalog/salesItemDetails.do?id=80194&gt;
80195 	Advantest 	BGR-020853 	ADVANTEST T5335P PC Board 	1 	$1,000.00 	
$1,000.00 	Removed from working system, in Texas warehouse 	
&lt;https://www.fabsurplus.com/sdi_catalog/salesItemDetails.do?id=80195&gt;
80196 	Advantest 	BGR-020816X02 	ADVANTEST T5335P PC Board 	2 	$1,200.00 	
$2,400.00 	Removed from working system; Populated with 12 banks of RAM
Revision B
Wrapped in anti-static bubble wrap, and ready to ship.
Will ship from our Boerne, TX warehouse via FEDEX ground or the carrier of
your choice.
&lt;https://www.fabsurplus.com/sdi_catalog/salesItemDetails.do?id=80196&gt;
80197 	Advantest 	BGR-020774 	ADVANTEST T5335P PC Board 	1 	$1,000.00 	
$1,000.00 	Removed from working system, in Texas warehouse 	
&lt;https://www.fabsurplus.com/sdi_catalog/salesItemDetails.do?id=80197&gt;
80198 	Advantest 	BGR-020814 	ADVANTEST T5335P PC Board 	1 	$1,000.00 	
$1,000.00 	Removed from working system, in Texas warehouse 	
&lt;https://www.fabsurplus.com/sdi_catalog/salesItemDetails.do?id=80198&gt;
80199 	Advantest 	BGR-020771 	ADVANTEST T5335P PC Board 	1 	$1,500.00 	
$1,500.00 	Removed from working system, in Texas warehouse 	
&lt;https://www.fabsurplus.com/sdi_catalog/salesItemDetails.do?id=80199&gt;
80200 	Advantest 	BGR-020509 	ADVANTEST T5335P PC Board 	1 	$1,000.00 	
$1,000.00 	Removed from working system, in Texas warehouse 	
&lt;https://www.fabsurplus.com/sdi_catalog/salesItemDetails.do?id=80200&gt;
80201 	Advantest 	BGR-020772 	ADVANTEST T5335P PC Board 	1 	$1,000.00 	
$1,000.00 	Removed from working system, in Texas warehouse 	
&lt;https://www.fabsurplus.com/sdi_catalog/salesItemDetails.do?id=80201&gt;
80202 	Advantest 	BGR-017577 	ADVANTEST T5335P PC Board BGR-017575 	2 	
$2,000.00 	$4,000.00 	Removed from working system, in Texas warehouse 	
&lt;https://www.fabsurplus.com/sdi_catalog/salesItemDetails.do?id=80202&gt;
80203 	Advantest 	BGR-019486 	ADVANTEST T5335P PC Board 	11 	$500.00 	
$5,500.00 	power card, removed from working system and stored in Texas 
warehouse 	
&lt;https://www.fabsurplus.com/sdi_catalog/salesItemDetails.do?id=80203&gt;
80204 	Advantest 	BGR-020851 	ADVANTEST T5335P PC Board 	1 	$1,000.00 	
$1,000.00 	Removed from working system, in Texas warehouse 	
&lt;https://www.fabsurplus.com/sdi_catalog/salesItemDetails.do?id=80204&gt;
80205 	Advantest 	BGR-017578 	ADVANTEST T5335P PC Board 	2 	$750.00 	
$1,500.00 	Removed from working system, in Texas warehouse 	
&lt;https://www.fabsurplus.com/sdi_catalog/salesItemDetails.do?id=80205&gt;
80206 	Advantest 	BGR-017579 	ADVANTEST T5335P PC Board 	2 	$750.00 	
$1,500.00 	Removed from working system, in Texas warehouse 	
&lt;https://www.fabsurplus.com/sdi_catalog/salesItemDetails.do?id=80206&gt;
80208 	Advantest 	BGR-018931 	ADVANTEST T5335P PC Board 	2 	$1,000.00 	
$2,000.00 	Removed from working system, in Texas warehouse 	
&lt;https://www.fabsurplus.com/sdi_catalog/salesItemDetails.do?id=80208&gt;
80209 	Advantest 	BGR-016794 	ADVANTEST T5335P PC Board 	2 	$1,000.00 	
$2,000.00 	Removed from working system, in Texas warehouse 	
&lt;https://www.fabsurplus.com/sdi_catalog/salesItemDetails.do?id=80209&gt;
80210 	Advantest 	BGR-016793 	ADVANTEST T5335P PC Board 	2 	$1,000.00 	
$2,000.00 	Removed from working system, in Texas warehouse 	
&lt;https://www.fabsurplus.com/sdi_catalog/salesItemDetails.do?id=80210&gt;
80293 	Advantest 	BGR-019267 	ADVANTEST T5335P PC Board 	2 	$1,500.00 	
$3,000.00 	Removed from working system, in Texas warehouse 	
&lt;https://www.fabsurplus.com/sdi_catalog/salesItemDetails.do?id=80293&gt;
80294 	Advantest 	BGR-020900 	ADVANTEST T5335P PC Board 	4 	$1,000.00 	
$4,000.00 	Removed from working system, in Texas warehouse 	
&lt;https://www.fabsurplus.com/sdi_catalog/salesItemDetails.do?id=80294&gt;
80295 	Advantest 	BGR-019266 	ADVANTEST T5335P PC Board 	1 	$1,500.00 	
$1,500.00 	Removed from working system, in Texas warehouse
T5335P MRA I/F board P/N: BGR-019266 	
&lt;https://www.fabsurplus.com/sdi_catalog/salesItemDetails.do?id=80295&gt;
80296 	Advantest 	BGR-017417 	ADVANTEST T5335P PC Board 	2 	$1,000.00 	
$2,000.00 	Removed from working system, in Texas warehouse 	
&lt;https://www.fabsurplus.com/sdi_catalog/salesItemDetails.do?id=80296&gt;
80297 	Advantest 	BGR-018824 	ADVANTEST T5335P PC Board 	7 	$1,000.00 	
$7,000.00 	Removed from working system, in Texas warehouse 	
&lt;https://www.fabsurplus.com/sdi_catalog/salesItemDetails.do?id=80297&gt;
80298 	Advantest 	BGR-018823 	ADVANTEST T5335P PC Board 	4 	$1,000.00 	
$4,000.00 	Removed from working system, in Texas warehouse 	
&lt;https://www.fabsurplus.com/sdi_catalog/salesItemDetails.do?id=80298&gt;
80299 	Advantest 	BGR-018822 	ADVANTEST T5335P PC Board 	4 	$1,000.00 	
$4,000.00 	Removed from working system, in Texas warehouse 	
&lt;https://www.fabsurplus.com/sdi_catalog/salesItemDetails.do?id=80299&gt;
80300 	Advantest 	BGR-018125 	ADVANTEST T5335P PC Board 	1 	$1,000.00 	
$1,000.00 	Removed from working system, in Texas warehouse 	
&lt;https://www.fabsurplus.com/sdi_catalog/salesItemDetails.do?id=80300&gt;
80301 	Advantest 	BGR-020815 	ADVANTEST T5335P PC Board 	1 	$15,000.00 	
$15,000.00 	Removed from working system, in Texas warehouse 	
&lt;https://www.fabsurplus.com/sdi_catalog/salesItemDetails.do?id=80301&gt;
80302 	Advantest 	Bir-021807 	ADVANTEST T5335P PC Board 	1 	$3,000.00 	
$3,000.00 	Advantest BIR-021807 T5335P tester board, removed from working 
system.
Will Ship FEDEX from our Boerne, TX 78006 warehouse
&lt;https://www.fabsurplus.com/sdi_catalog/salesItemDetails.do?id=80302&gt;
82926 	Advantest 	WUN-H90554AIR 	ADVANTEST air control unit 	1 	$500.00 	
$500.00 	Removed from working system, in Texas warehouse
Removed from Advantest T5335P tester, in good condition, located in our
Texas warehouse. Includes guage, and air control with 6 air inputs
5Kgf/cm2
&lt;https://www.fabsurplus.com/sdi_catalog/salesItemDetails.do?id=82926&gt;
83498 	Advantest 	BGR-016797 	ADVANTEST T5335P PC Board (was 80207) 	6 	
$750.00 	$4,500.00 	Removed from working system, in Texas warehouse 	
&lt;https://www.fabsurplus.com/sdi_catalog/salesItemDetails.do?id=83498&gt;
83499 	Advantest 	BGR-016796 	ADVANTEST T5335P PC Board 	3 	$1,000.00 	
$3,000.00 	Removed from working system, in Texas warehouse
B9807B-CFB 	
&lt;https://www.fabsurplus.com/sdi_catalog/salesItemDetails.do?id=83499&gt;
83500 	Advantest 	BGR-021096 	ADVANTEST T5335P PC Board 	2 	$1,000.00 	
$2,000.00 	Removed from working system, in Texas warehouse 	
&lt;https://www.fabsurplus.com/sdi_catalog/salesItemDetails.do?id=83500&gt;
83501 	Advantest 	BGR-020765 	ADVANTEST T5335P PC Board 	2 	$750.00 	
$1,500.00 	Removed from working system, in Texas warehouse 	
&lt;https://www.fabsurplus.com/sdi_catalog/salesItemDetails.do?id=83501&gt;
83502 	Advantest 	BGR-017418 	ADVANTEST T5335P PC Board 	2 	$750.00 	
$1,500.00 	Removed from working system, in Texas warehouse 	
&lt;https://www.fabsurplus.com/sdi_catalog/salesItemDetails.do?id=83502&gt;
83503 	Advantest 	BGK-017719 	ADVANTEST T5335P PC Board 	1 	$350.00 	
$350.00 	Removed from working system, in Texas warehouse 	
&lt;https://www.fabsurplus.com/sdi_catalog/salesItemDetails.do?id=83503&gt;
83504 	Advantest 	BGK-011702 	ADVANTEST T5335P PC Board 	1 	$350.00 	
$350.00 	Removed from working system, in Texas warehouse
Marked BCD 	
&lt;https://www.fabsurplus.com/sdi_catalog/salesItemDetails.do?id=83504&gt;
83550 	Advantest 	WUN-MONITORBOX 	ADVANTEST poiwer supply monitoring box, 
T5335P 	2 	$500.00 	$1,000.00 	Removed from working system, in Texas 
warehouse
Removed from Advantest T5335P tester, in good condition.
01536135 9728
WUN-MONITORBOX
40012806 A9728B
&lt;https://www.fabsurplus.com/sdi_catalog/salesItemDetails.do?id=83550&gt;
92006 	Advantest 	BGR-016796 	ADVANTEST T5335P PC Board 	1 	$1,000.00 	
$1,000.00 	Removed from working system, in Texas warehouse
B1931B-CFB 	
&lt;https://www.fabsurplus.com/sdi_catalog/salesItemDetails.do?id=92006&gt;
92007 	Advantest 	BGR-018822 	ADVANTEST T5335P PC Board 	1 	$1,000.00 	
$1,000.00 	Removed from working system, in Texas warehouse
A9615B-BFB 	
&lt;https://www.fabsurplus.com/sdi_catalog/salesItemDetails.do?id=92007&gt;
92008 	Advantest 	BGR-017418 	ADVANTEST T5335P PC Board 	1 	$1,000.00 	
$1,000.00 	Removed from working system, in Texas warehouse
A9733B-ACA 	
&lt;https://www.fabsurplus.com/sdi_catalog/salesItemDetails.do?id=92008&gt;
92009 	Advantest 	T5335P 	Boards from an Advantest T5335P Test system 	18 	
$1,000.00 	$18,000.00 	Removed from working system, in Texas warehouse
Includes the following boards:-
BGR016796 QTY 1
BGR018822 QTY 3
BGR018823X03 QTY 4
BGR018824X03 QTY 8
BGR020814 QTY 1
BGR020851 QTY 1
SEE ATTACHED PHOTOS FOR DETAILS 	
&lt;https://www.fabsurplus.com/sdi_catalog/salesItemDetails.do?id=92009&gt;
53031 	HP 	  	GPIB IEEE488 Cable 	1 	$100.00 	$100.00 	Data cable IEEE488 	
&lt;https://www.fabsurplus.com/sdi_catalog/salesItemDetails.do?id=53031&gt;
83579 	HP HEWLETT PACKARD 	9145A 	PC HP HEWLETT PACHARD 9145 	1 	$100.00 	
$100.00 	AC LINE
115/230 V
1.6/1.0 A MAX
50/60 Hz
32 TRACK
FUSE: F3A-250 V USA
T3 15A-250 V
EUROPE
SELF TEST
DISPLAY RESULT
&lt;https://www.fabsurplus.com/sdi_catalog/salesItemDetails.do?id=83579&gt;
13044 	Lambda 	CA1000 	Alpha 1000W CA1000 Power Supply 	1 	$3,000.00 	
$3,000.00 	ch1 ch2 output volts (v)- 5 12 output current (A)- 60 33 off 
load volts
(v)- 4.990 11.925 load regulation(%)- 0.100 0.000 line regulation (%)-
0.000 0.000 PARD (vpp)- 0.027 0.068 current limit- pass pass short circuit
(a)- 71.100 39.725 overvoltage- pass pass 	
&lt;https://www.fabsurplus.com/sdi_catalog/salesItemDetails.do?id=13044&gt;
83902 	LAMBDA 	LFS-47-48 	REGULATED POWER SUPPLY 	1 	$300.00 	$300.00 	
IMPUT 95-132 VAC
47-63 HZ
(USE O AND 110 TERMINALS)
OR 187-250 VAC OR 260-350 VDC
(USE O AND 220 TERMINALS)
MAX 1071 W
PWR FACTOR 0.6
OUTPUT: 48-5% VDC
MAX RATINGS 17.0A@ 40°C
16.0A@ 50°C
14.5A@ 60°C
WEIGHT: KG.4
DIMENSION:30 CM. X 13 CM. X 13 CM.(H)
&lt;https://www.fabsurplus.com/sdi_catalog/salesItemDetails.do?id=83902&gt;
  	  	  	  	  	TOTAL 	$116,600.00 	  	 </t>
  </si>
  <si>
    <t xml:space="preserve">87652</t>
  </si>
  <si>
    <t xml:space="preserve">T5371</t>
  </si>
  <si>
    <t xml:space="preserve">Test system (With a single test head  )</t>
  </si>
  <si>
    <t xml:space="preserve">Test</t>
  </si>
  <si>
    <t xml:space="preserve">-Can be used for testing DRAM , SRAM or Flash memory
-Testing of defective blocks on a block-by-block basis
-Independant control of the mask feature on every DUT
Target Devices 	DRAMs, SDRAMs, CDRAMs, SRAMs, flash memories, Direct 
RDRAMs, EPROMs, Masked ROMs, etc
Test Speed 	70 MHz
Overall Timing Accuracy 	+/-800 ps
Simultaneous Testing 	Up to 128 devices (x8 or x9 bits)
Test Heads 	Up to two stations
HV driver comes standard
Timing Generation 	27 timing edges/pin
(and/or) 16 timing sets/pin
DC Test Units 	Up to 32 units/station
Programmable Power Supply 	Up to 128 units/station
Options 	MRA4 (Memory Repair Analyzer)
or AFM
-The equipment is currently installed and in  operational condition
-The configuration of the equipment is shown in the attached screen shot.
-The system is in "Half" populated configuration (One test head only)
-The test head is fully populated as shown, but there are 3 defective 
boards in one side, hence one half of it has currently been switched off.</t>
  </si>
  <si>
    <t xml:space="preserve">100994</t>
  </si>
  <si>
    <t xml:space="preserve">Advantest Nextest Verigy</t>
  </si>
  <si>
    <t xml:space="preserve">Various</t>
  </si>
  <si>
    <t xml:space="preserve">Mini-Batch of Automated Test Equipment</t>
  </si>
  <si>
    <t xml:space="preserve">12</t>
  </si>
  <si>
    <t xml:space="preserve">For sale: One mini-lot , consisting of 12 items of test equipment.
The equipment can be inspected by appointment.
The current conditions of the equipment is shown in the attached photos.
Details of lot with web links:-
WEB LINK 	SDI ID 	Manufacturer 	Model 	Description 	Sales conditions
https://www.fabsurplus.com/sdi_catalog/salesItemDetails.do?id=99379
&lt;https://www.fabsurplus.com/sdi_catalog/salesItemDetails.do?id=99379&gt; 	
99379 	ADVANTEST 	T5375 	Automated Test Equipment 	as is where is
https://www.fabsurplus.com/sdi_catalog/salesItemDetails.do?id=99380
&lt;https://www.fabsurplus.com/sdi_catalog/salesItemDetails.do?id=99380&gt; 	
99380 	ADVANTEST 	T5771ES 	Automated Test Equipment 	as is where is
https://www.fabsurplus.com/sdi_catalog/salesItemDetails.do?id=99381
&lt;https://www.fabsurplus.com/sdi_catalog/salesItemDetails.do?id=99381&gt; 	
99381 	NEXTEST 	MAGNUM I EV 	Automated Test Equipment 	as is where is
https://www.fabsurplus.com/sdi_catalog/salesItemDetails.do?id=99382
&lt;https://www.fabsurplus.com/sdi_catalog/salesItemDetails.do?id=99382&gt; 	
99382 	NEXTEST 	MAVERICK PT II 	Automated Test Equipment 	as is where is
https://www.fabsurplus.com/sdi_catalog/salesItemDetails.do?id=99383
&lt;https://www.fabsurplus.com/sdi_catalog/salesItemDetails.do?id=99383&gt; 	
99383 	NEXTEST 	MAVERICK PT II 	Automated Test Equipment 	as is where is
https://www.fabsurplus.com/sdi_catalog/salesItemDetails.do?id=99384
&lt;https://www.fabsurplus.com/sdi_catalog/salesItemDetails.do?id=99384&gt; 	
99384 	NEXTEST 	MAVERICK PT II 	Automated Test Equipment 	as is where is
https://www.fabsurplus.com/sdi_catalog/salesItemDetails.do?id=99385
&lt;https://www.fabsurplus.com/sdi_catalog/salesItemDetails.do?id=99385&gt; 	
99385 	NEXTEST 	MAVERICK PT II 	Automated Test Equipment 	as is where is
https://www.fabsurplus.com/sdi_catalog/salesItemDetails.do?id=99386
&lt;https://www.fabsurplus.com/sdi_catalog/salesItemDetails.do?id=99386&gt; 	
99386 	NEXTEST 	MAVERICK PT I 	Automated Test Equipment 	as is where is
https://www.fabsurplus.com/sdi_catalog/salesItemDetails.do?id=99388
&lt;https://www.fabsurplus.com/sdi_catalog/salesItemDetails.do?id=99388&gt; 	
99388 	VERIGY 	V4000 	Automated Test Equipment 	as is where is
https://www.fabsurplus.com/sdi_catalog/salesItemDetails.do?id=99389
&lt;https://www.fabsurplus.com/sdi_catalog/salesItemDetails.do?id=99389&gt; 	
99389 	VERIGY 	V4000 	Automated Test Equipment 	as is where is
https://www.fabsurplus.com/sdi_catalog/salesItemDetails.do?id=99390
&lt;https://www.fabsurplus.com/sdi_catalog/salesItemDetails.do?id=99390&gt; 	
99390 	VERIGY 	V4000 	Automated Test Equipment 	as is where is
https://www.fabsurplus.com/sdi_catalog/salesItemDetails.do?id=99391
&lt;https://www.fabsurplus.com/sdi_catalog/salesItemDetails.do?id=99391&gt; 	
99391 	VERIGY 	V6000 	Automated Test Equipment 	as is where is
 </t>
  </si>
  <si>
    <t xml:space="preserve">79588</t>
  </si>
  <si>
    <t xml:space="preserve">Agilent</t>
  </si>
  <si>
    <t xml:space="preserve">1671G</t>
  </si>
  <si>
    <t xml:space="preserve">Logic Analyzer</t>
  </si>
  <si>
    <t xml:space="preserve">test</t>
  </si>
  <si>
    <t xml:space="preserve">-In Avezzano 67051 (AQ) Italy
-CE marked
-In operational condition
-see photos for details</t>
  </si>
  <si>
    <t xml:space="preserve">79589</t>
  </si>
  <si>
    <t xml:space="preserve">-In Avezzano (AQ) 67051 Italy
-CE marked
-In working condition
-see photo for details</t>
  </si>
  <si>
    <t xml:space="preserve">76605</t>
  </si>
  <si>
    <t xml:space="preserve">41501B</t>
  </si>
  <si>
    <t xml:space="preserve">SMU and PGU 2 units</t>
  </si>
  <si>
    <t xml:space="preserve">
Config: HPSMU: 1Unit
PGU: 2Unit
 Parameter analyzer
Comments: Serial Number JP10E00262
Vintage 2001
OEM Agilent Technologies
Model 41501B
Measuring and analyzing the characteristics of Process semiconductor 
devices. SYSTEM CONFIGURATION
HPSMU: 1Unit
PGU: 2Unit
Spec. Options
HPSMU (High Power SMU) two pulse generator units (PGUs) (Option)
one high power source monitor unit (HPSMU: 10 fA/ V to 1 A/200 V)
or two MPSMUs (Option).
one ground unit (GNDU)
Voltage 0 V to 200 V
Current  1 pA to 1 A
Compliance accuracy Same as current (voltage) set accuracy.
GNDU (Ground Unit)
PGU (Pulse Generator Unit)
Output voltage 0 V  100 V
Sink current maximum 1.6 A
Output terminal/connection
Single triaxial connector,
Kelvin (remote sensing)
Modes pulse or constant
Amplitude 0 Vpp to 40 Vpp
Window -40.0 V to +40.0 V
Maximum current  200 mA (width: d 1 ms, average current d 100 mA)
100 mA
Output impedance 50  and low impedance (d 1  )
Burst count range 1 to 65535
Trigger output Level: TTL
Timing: same timing and width as PGU1 pulse output.</t>
  </si>
  <si>
    <t xml:space="preserve">101035</t>
  </si>
  <si>
    <t xml:space="preserve">N8241A, ATO‐S4744, 008 062</t>
  </si>
  <si>
    <t xml:space="preserve">Arbitrary Waveform Generator</t>
  </si>
  <si>
    <t xml:space="preserve">Agilent N8241A arbitrary waveform generator with high resolution and high 
sampling rates. Each channel provides modulation bandwidth of 250 MHz at 
625 MS/s (option 062). No cables included.</t>
  </si>
  <si>
    <t xml:space="preserve">101036</t>
  </si>
  <si>
    <t xml:space="preserve">18869</t>
  </si>
  <si>
    <t xml:space="preserve">Agilent / Verigy</t>
  </si>
  <si>
    <t xml:space="preserve">E4915A</t>
  </si>
  <si>
    <t xml:space="preserve">Cyrstal impedance LCR meter</t>
  </si>
  <si>
    <t xml:space="preserve">Electronics Test and Measurement</t>
  </si>
  <si>
    <t xml:space="preserve">Agilent Part Number E4915-90030</t>
  </si>
  <si>
    <t xml:space="preserve">101029</t>
  </si>
  <si>
    <t xml:space="preserve">Agilent/HP, GenRad, Teradyne</t>
  </si>
  <si>
    <t xml:space="preserve">Spare Parts</t>
  </si>
  <si>
    <t xml:space="preserve">More than 100 Spare Parts </t>
  </si>
  <si>
    <t xml:space="preserve">132</t>
  </si>
  <si>
    <t xml:space="preserve">SPARES</t>
  </si>
  <si>
    <t xml:space="preserve">Make
Model
Description
Agilent / HP
E4000-66540, E4000-69540
HybridPlus Pin card,  144 nodes, 16 channels, DD 6 MPS
Agilent / HP
E4000-66544, E4000-69545
HybridPlus Pin card,  144 nodes, 16 channels, DD 12.5 MPS
Agilent / HP
E4000-66545, E4000-69545
HybridPlus Pin card,  144 nodes, 16 channels, DD 20 MPS
Agilent / HP
E4000-66542, E4000-69542
Analog Plus pincard, 144 nodes, analog only
Agilent / HP
03066-66532, 03066-69532
ASRU card Rev C
Agilent / HP
E1061-66501, E1061-69501
Access Plus pin card
Agilent / HP
0960-1010
HP Interface Board
Agilent / HP
E4000-66512
Control XT Card
Agilent / HP
E9900-66504
Control XTP Card
Agilent / HP
B180L, B180
B180L System Testhead Controller
Agilent / HP
C240
C240 UNIX System Testhead Controller
Agilent / HP
B2000
B2000 UNIX System Testhead Controller
Agilent / HP
E9990-39201
Upgraded blower door assembly for 3070 Series. Parts are NEW
Agilent / HP
E4000-66203
HDW ACCY, Module Power Unit, For Series II and 3 Systems
Agilent / HP
6624A
DUT P.S., 6624A, 4 Output, 4 x 40W
Agilent / HP
6621A
DUT P.S., 6621A, Dual High Current, 2 x 80W
Agilent / HP
6642A
DUT P.S, 6642A, single high current, 200W, 20V@10A
Agilent / HP
6624 Faceless
DUT P.S., 6624A, 4 Output, 4 x 40W, faceless
GenRad
9004-0523-00, 9004052300
Pin Board - 256 shelf pins, 64 real pins, mux ratio 2 to 8
GenRad
9004-0387-01, 9004038701
Pin Board - 256 shelf pins, 64 real pins, mux ratio 2 to 8
GenRad
9004-0498-00, 9004049800
Pin Board - 256 shelf pins, 32 real pins, mux ratio 2 to 16
GenRad
9004-0386-00, 9004038600
Pin Board - 256 shelf pins, 32 real pins, mux ratio 2 to 16
GenRad
9004-0225-00, 9004022500
Pin Board - 128 shelf pins, 32 real pins, mux ratio 2 to 8
GenRad
9004-0385-00, 9004038500
Pin Board - 128 shelf pins, 32 real pins, mux ratio 2 to 8
GenRad
9004-0475-00, 9004047500
Pin Board - 128 shelf pins, 16 real pins, mux ratio 2 to 16
GenRad
9004-0384-00, 9004038400
Pin Board - 128 shelf pins, 16 real pins, mux ratio 2 to 16
GenRad
9004-0246-03, 9004024603
Pin Board - 128 shelf pins, 128 real pins, mux ratio 1 to 1
GenRad
2277-4020-00, 2277402000
Pin Board - 128 shelf pins, 16 real pins, mux ratio 2 to 16
GenRad
2277-4021-00, 2277402100
Pin Board - 128 shelf pins, 32 real pins, mux ratio 2 to 8
GenRad
2277-4014-00, 2277401400
Pin Board - 128 shelf pins, 16 real pins, mux ratio 2 to 16
GenRad
2277-4019-00, 2277401900
Deep Serial Memory 64 MB
GenRad
9004-0771-02, 9004077102
Deep Serial Memory 128 MB
GenRad
9004-0040-01, 9004004001
Analog Functional Test Module
GenRad
9004-0399-01, 9004039901
MTG Board, MXI-to-GR
GenRad
2277-4711-10, 2277471110
High Speed Controller Board
GenRad
2277-4712-03, 2277471203
Clock Sync Trigger Board
GenRad
9004-0406-00, 9004040600
Driver/Sensor Reference Board
GenRad
9004-0407-00, 9004040700
ICA without High Voltage option
GenRad
9004-0340-00, 9004034000
ICA with High Voltage Option
GenRad
9004-0191-00, 9004019100
VCI-CFB Assembly - Vehicle Control Interface
GenRad
9004-0198-00, 9004019800
FTI-CFB Assembly - Frequency/Time Interval Instrument Module
GenRad
9004-0454-00, 9004045400
Custom Function Board
GenRad
9001-0715-00, 9001071500
Standard Adapter
GenRad
9001-0716-00, 9001071600
18 Slot Fixture Adapter, Standard Receiver
GenRad
9001-0717-00, 9001071700
15 Slot Fixture Adapter, Standard Receiver
GenRad
9001-0655-00, 9001065500
Assembly, OVF: Operational Verification Fixture
GenRad
1765-9705-00, 1765970500
Standard Receiver Zif Connector
GenRad
1765-9710-00, 1765971000
High Density Receiver Zif Connector
GenRad
1765-9711-00, 1765971100
High Density Receiver Zif Connector
GenRad
9004-0020-02, 9004002002
0-7 Volt, 15 Amp Programmable Power Supply
GenRad
9004-0025-02, 9004002502
0-20 Volt, 8 Amp Programmable Power Supply
GenRad
9004-0026-02, 9004002602
0-60 Volt, 2.5 Amp Programmable Power Supply
GenRad
9010-0341-02, 9010034102
Fixed Power Supply - Required for FrameScan
GenRad
9010-0789-01, 9010078901
Fixed Power Supply - Required for FrameScan
Teradyne
026-001-00
Pin Board - 128 shelf pins, 128 real pins, mux ratio 1 to 1
Teradyne
026-103-30
Analog Pin Board - 128 shelf pins, 128 real pins, mux ratio 1 to 1
Teradyne
026-001-30
Pin Board - 128 shelf pins, 32 real pins, mux ratio 2 to 8
Teradyne
026-101-90
Pin Board - 256 shelf pins, 32 real pins, mux ratio 2 to 16
Teradyne
026-101-60
Pin Board - 256 shelf pins, 64 real pins, mux ratio 2 to 8
Teradyne
900406100X
System Controller Board without DSM
Teradyne
900406101X
System Controller Board with 128MB DSM
Teradyne
900406102X
System Controller Board with 256MB DSM
Teradyne
9E+09
PIO Controller Board
Teradyne
047-339-00
Channel Card 1, 128 pins Analog Only, non-multiplexed
Teradyne
048-830-00
Channel Card 2 - 128 pins, non-multiplexed
Teradyne
049-073-00
Channel Card 2A - 128 pins, non-multiplexed
Teradyne
053-124-00
Channel Card - 128 pins, non-multiplexed
Teradyne
048-570-01
Lightning Channel Card - 128 Pins allows for ISP programming
Teradyne
051-004-00
DSP based analog instrument for Spectrum
Teradyne
051-116-01
Vector Processor Board- 32 MB
Teradyne
051-116-02
Vector Processor Board - 64 MB
Teradyne
051-091-00
DUT Power Supply Controller Board
Teradyne
051-059-00
Functional Interface Board to interface with VXI instruments
Teradyne
049-676-00
High Current Functional Interface Board for VXI instruments
Teradyne
091-658-00
Delta Scan III
Teradyne
090-310-00
PC Controller to Test System Interface Card
Teradyne
429-139-00
Spectrum VXI Cage Controller
Teradyne
045-399-01
Relay Array Board II - 8V
Teradyne
049-447-00
DeltaScan II with Power Diconnect
Teradyne
047-081-01
DeltaScan II with Power Diconnect
Teradyne
051-048-00
Vector Processor 3
Teradyne
045-026-00
Test Head Controller (THC) board
Teradyne
046-172-01
ATB II 8V
Teradyne
046-215-00
100V Stimulus daughter board for ATB
Teradyne
045-203-00
Vector Processor
Teradyne
051-003-00
Driver Receiver II-P for use with DFP and Lightning Z
Teradyne
051-071-00
DSP based analog instrument for Z18XX
Teradyne
049-412-00
Z18XX PCI I/O board, 32 bit
Teradyne
051-027-00
DRII-D card, latest version digital and analog supports 3 volt
Teradyne
046-153-00
Driver Receiver II Card, supports 3 volt option
Teradyne
051-010-00
Functional Interface Board
Teradyne
045-454-00
16 Bit ISA-Bus PC I/O Card
Teradyne
051-002-01
PCA,PRGM P/S CONT Z1800/40
Teradyne
051-002-02
PCA,PRGM P/S CONT Z1820/40/50/60/80/90/88
Teradyne
090-327-00
DS II
Teradyne
090-315-00
Adds 16 programmable I/O channels, drives DRII-P
Teradyne
045-028-00
DR1
Teradyne
047-215-00
DR IIA (analog only)
Teradyne
051-113-00
PCI-Bus PC I/O Card
Teradyne
023-042-00
Operational Verification Fixture, Assembly
Teradyne
047-227-00
WaveScan Tranceiver and Cabling
Teradyne
051-046-00
VP Extender for calibration and troubleshooting
Teradyne
360-402-00
Z18XX PC (PC and PCI Bus PC I/O only, no monitor)
Teradyne
049-413-04
PC with PC I/O Card, LCD Monitor &amp; Ergonimic Arm
Teradyne
043-169-00
For Z1800, 1840
Teradyne
045-306-00
For Z1803/05/08/20/50/60/80/88/90
Teradyne
045-147-00
ATB Extender for calibration and troubleshooting
Teradyne
045-043-00
Extender Card for VP Controller &amp; D/R Cards
Teradyne
049-383-01
VXI Instrument - DMM/CTR/TMR
Teradyne
049-383-01
Calibrated VX-4101A Instrument for Spectrum Series Test Systems.
Teradyne
049-383-02
VXI Instrument - Arbitrary Waveform Generator
Teradyne
049-383-03
Application Package Instruments include the VX4101a &amp; 3152
Teradyne
049-146-00
Shorting Plate Assy, 1280
Teradyne
049-147-01
Shorting Plate Assy, 2560
Teradyne
049-148-01
Shorting Plate Assy, 5120
Teradyne
090-449-00
Pin Protection (stiffener) Plate
Teradyne
090-485-00
Pin Protection (stiffener) Plate
Teradyne
092-571-00
Pin Protection (stiffener) Plate w/ newer black gasket
Teradyne
PHB06236
New Windows 98 PC with Teradyne Software and PC I/O Card (051-113-00) 
Included
Teradyne
093-201-03
New Windows XP PC Controller with Teradyne 5.1 Software and National 
Instruments PCI-MXI-2 Card installed
Teradyne
093-201-07
New Windows 7 PC Controller with Teradyne 5.2 Software and National 
Instruments PCI-MXI-2 Card installed
Teradyne
047-705-00
Self Test Assembly III for Z1800-Series Test Systems with Calibration 
included
Teradyne
046-254-00
Option, Digital Function Processor for Z1800-Series, 2 Channels
Teradyne
046-218-01
Complete 100V Kit for Z1800-Series Test Systems (Includes 100V Supply, Stim 
Card for ATB II, and all cabling)
Teradyne
048-460-00
Complete 3V Kit for Z1800-Series Test Systems (does not include PPSC)
Teradyne
092-571-00
New style interface stiffener plate with top black gasket
Teradyne
TATE6236
Busch Vacuum Pump, low voltage. For all Spectrum , Z1800-Series and GenRad 
systems.
Teradyne
061-428-00
PCA,0-55V Kepco Supply
Teradyne
051-092-01
DUT Power Supply
Teradyne
051-092-00
DUT Power Supply
Teradyne
RAX5-60
Kepco 5V System Power Supply, model RAX5-60</t>
  </si>
  <si>
    <t xml:space="preserve">101031</t>
  </si>
  <si>
    <t xml:space="preserve">AKT / Applied Materials</t>
  </si>
  <si>
    <t xml:space="preserve">Aristo 1400L</t>
  </si>
  <si>
    <t xml:space="preserve">Vertical IN-line Sputtering Machine</t>
  </si>
  <si>
    <t xml:space="preserve">5</t>
  </si>
  <si>
    <t xml:space="preserve">Flat Panel </t>
  </si>
  <si>
    <t xml:space="preserve">inquire</t>
  </si>
  <si>
    <t xml:space="preserve">The sputter carrier can handle the maximum size at1400x1530mm. Under this 
size, different amount substrates can be hold on carrier based on design. 
The original substrate is 650x750mm.
Process:
For the process, ITO sputter with SiO2 and tri-layer metal with MoAlMo are 
original processes for product. ITO and MoAlMo are conductive layer by 
using DC sputtering. SiO2 is deposited using reactive sputtering. For 
different targets, ITO, SiO2 and Metal can be replaced by IZO, SiNx, and 
different metal configuration like MoNb, AlNd, Ti
More specifications available upon request:
-SiO2 / ITA Application
-Mo/Al/Mo Apllication
Please check pictures below for more information.</t>
  </si>
  <si>
    <t xml:space="preserve">100699</t>
  </si>
  <si>
    <t xml:space="preserve">Alphasem</t>
  </si>
  <si>
    <t xml:space="preserve">DB 608-PRL</t>
  </si>
  <si>
    <t xml:space="preserve">Bonder</t>
  </si>
  <si>
    <t xml:space="preserve">Assembly</t>
  </si>
  <si>
    <t xml:space="preserve">Configuration and pictures available upon request</t>
  </si>
  <si>
    <t xml:space="preserve">100700</t>
  </si>
  <si>
    <t xml:space="preserve">E8001</t>
  </si>
  <si>
    <t xml:space="preserve">Die Sort System</t>
  </si>
  <si>
    <t xml:space="preserve">2669</t>
  </si>
  <si>
    <t xml:space="preserve">ANGELANTONI</t>
  </si>
  <si>
    <t xml:space="preserve">T600 TU5</t>
  </si>
  <si>
    <t xml:space="preserve">Large Clean-room Oven with internal blowers</t>
  </si>
  <si>
    <t xml:space="preserve">FACILITIES</t>
  </si>
  <si>
    <t xml:space="preserve">CE MARK 380V , 11kW, 3 phase.
SERIAL NUMBER 5573
internal dimensions 100 cm x 69 cm x 85 cm hight
temperature range +40 to +160 celcius +/- 1 celcius
external dimensions 182cm x 105 cm x 215 cm (height).
Stored at warehouse of SD-FABSURPLUSI Italy, Avezzano near Rome.
Useful internal volume 600 litres
Two ventilators are located in the roof of the oven so as to circulate the 
air inside the oven. The air circulation takes place from left to right 
looking from the front of the unit. The temperature inside the furnace is 
measured with platinum resistance thermocouples.
Temperature controller model: Eliwell EWTR 940.
Characteristics:-
Dual output PID temperature controller, either dependant or independant, 
with menu options ON/OFF , PD, PID, soft start.
The machine is configurable via the insertion of a series of alphanumerical 
characters. 3 digit LED display, with a readout sensitivity of either 0.1 C 
or 1 C Outputs: 2 relays (two way contacts) 8(3) A 20 VAC</t>
  </si>
  <si>
    <t xml:space="preserve">10637</t>
  </si>
  <si>
    <t xml:space="preserve">Angelantoni</t>
  </si>
  <si>
    <t xml:space="preserve">T600 TUS</t>
  </si>
  <si>
    <t xml:space="preserve">CE MARK 380V , 18A, 11kW, 3 phase. SERIAL NUMBER 5574 internal dimensions 
100 cm x 69 cm x 85 cm hight temperature range +40 to +160 celcius external 
dimensions 182cm x 105 cm x 215 cm (height). Stored at warehouse of 
SDI-Fabsurplus Italy, Avezzano near Rome. Useful internal volume 600 litres 
Two ventilators are located in the roof of the oven so as to circulate the 
air inside the oven. The air circulation takes place from left to right 
looking from the front of the unit. The temperature inside the furnace is 
measured with platinum resistance thermocouples. Temperature controller 
model: Eliwell EWTR 940. Characteristics:- Dual output PID temperature 
controller, either dependant or independant, with menu options ON/OFF , PD, 
PID, soft start.The machine is configurable via the insertion of a series 
of alphanumerical characters. 3 digit LED display, with a readout 
sensitivity of either 0.1 C or 1 C Outputs: 2 relays (two way contacts) 
8(3) A 240 VAC</t>
  </si>
  <si>
    <t xml:space="preserve">34740</t>
  </si>
  <si>
    <t xml:space="preserve">AP &amp; S</t>
  </si>
  <si>
    <t xml:space="preserve">TwinStep-B H3P04</t>
  </si>
  <si>
    <t xml:space="preserve">Semi-Automatic H3PO4 2 stage Megasonic QDR</t>
  </si>
  <si>
    <t xml:space="preserve">Supply Voltage: 3 phase N. PE. Nominal Voltage: 3 x 400 VAC 50 Hz 9A 3 KVA 
Ce marked
Deinstalled
Warehoused
can be inspected by appointment
Config: 2 x Metronics C1500-ME megasonic cleaning systems
includes manuals
Location: Avezzano (AQ) Italy 67051
The serial number is TS05447
I've got all the manuals here in our Naples Italy office.
It is a small wet processing system and the general description by the 
manufacturer AP and S is "Twinstep-B H3PO4"
The process is H3PO4 Megasonic QDR.
The system has two stages of baths of H3PO4 with Megasonic.
It is a bit difficult to get the information into a small size, but I took 
a copy of the system schematic diagrams and they are attached here.
The robotic handling system is an EF Werner profiLINE 115, the software is 
Logic intelliTOOL, pump is IWAKI FW-Series,Pressure regulator is TESCOM, 
serial type 04, dosing pre-mix cabinet pump is IWAKI Type EH, Gas filter 
for N2 is Millipore, wafergard II F6 inline.
The tool was manufactured in November 2005 and removed from production in 
March 2010.
Since removal, it has been at my warehouse in Avezzano Italy.
The tool has a decontamination certificate with it.
The tool has the overall following dimensions:-
L 900 mm D 1584 mm H 1800 mm (upper edge of cleanroom)
L 900 mm D 1584 mm H 2600 mm (upper edge of pre-mix cabinet)
If you need any more information or any photos on any part of the machine, 
let me know and I'll get it for you.</t>
  </si>
  <si>
    <t xml:space="preserve">11568</t>
  </si>
  <si>
    <t xml:space="preserve">Applied Materials</t>
  </si>
  <si>
    <t xml:space="preserve">0020-0323 REV H</t>
  </si>
  <si>
    <t xml:space="preserve">Heat Exchanger</t>
  </si>
  <si>
    <t xml:space="preserve">Part No 0020-0323 Rev H S/N 108401
Located in Avezzano (AQ) 67051 Italy</t>
  </si>
  <si>
    <t xml:space="preserve">11569</t>
  </si>
  <si>
    <t xml:space="preserve">0290-09018 Rev F</t>
  </si>
  <si>
    <t xml:space="preserve">Type: 0290-09018 Rev F S/N 04049602
IN ITALY AT VIA NOBEL, 46A, AVEZZANO (AQ) 67051
UNIT DIMENSIONS: 50 CM X 65 CM X 75 CM (H)
ESTIMATED CRATE DIMENSIONS: 60 CM X 75 CM X 100 CM (H)
ESTIMATED CRATED WEIGHT: 200 KGS</t>
  </si>
  <si>
    <t xml:space="preserve">101014</t>
  </si>
  <si>
    <t xml:space="preserve">Centura ACP DPN HD</t>
  </si>
  <si>
    <t xml:space="preserve">Gate Stack Decoupled plasma Nitride</t>
  </si>
  <si>
    <t xml:space="preserve">300 mm</t>
  </si>
  <si>
    <t xml:space="preserve">Tool specification
OEM
Applied Materials
Tool Model
Centura
Process
DPHe
Software Version
fB.2_601
System Power Rating
208V AC 3 Phase
Loading Configuration
2 Load Ports
Equipment Manuals Available
Yes
Tool under OEM service contract
No
Chambers
4
Please check pictures below for more information.</t>
  </si>
  <si>
    <t xml:space="preserve">100886</t>
  </si>
  <si>
    <t xml:space="preserve">Mirra 3400 Standalone</t>
  </si>
  <si>
    <t xml:space="preserve">CMP Wafer Polisher</t>
  </si>
  <si>
    <t xml:space="preserve">refurbished</t>
  </si>
  <si>
    <t xml:space="preserve">3 months</t>
  </si>
  <si>
    <t xml:space="preserve">Warranty (parts only) 3 months upon Shipment.
Inspection available upon request.
Please check pictures below for more information.</t>
  </si>
  <si>
    <t xml:space="preserve">100868</t>
  </si>
  <si>
    <t xml:space="preserve">Mirra Mesa</t>
  </si>
  <si>
    <t xml:space="preserve">CMP System</t>
  </si>
  <si>
    <t xml:space="preserve">5 months</t>
  </si>
  <si>
    <t xml:space="preserve">Leadtime 4 to 5 months.</t>
  </si>
  <si>
    <t xml:space="preserve">100873</t>
  </si>
  <si>
    <t xml:space="preserve">Mirra Mesa Integrated</t>
  </si>
  <si>
    <t xml:space="preserve">Oxide/STI CMP</t>
  </si>
  <si>
    <t xml:space="preserve">THIS EQUIPMENT IS AVAILABLE IN COMPLETELY REFURBISHED CONDITION, RE-BUILT 
TO YOUR REQUIRED SPECIFICATION.
THE FOLLOWING IS AN EXAMPLE OF A SPECIFICATION WHICH CAN BE PROVIDED:-
System configuration 	 
General information 	Selected Option
Technology 	Oxide/STI/WCMP/CUCMP
Platform Type 	Mirra Mesa
Wafer Specification 	Selected Option
Wafer Size 	200mm
Wafer Shape 	Notch Type
Mirra 3400 CMP System
System Information 	Selected Option
Application 	Oxide/STI/WCMP/CUCMP
System 	DRY IN-DRY OUT
Process Type 	All Process
Cleaner Type 	Mesa
Wet Robot Type 	Standard Refurbished
Wet Queue Tank 	NA
System Skins 	Clear Skins
Load Cup 	Full Contact HCLU, Overhauled
Cassette Type 	8 inch
Performance Enhancement Options 	Selected Option
Daily PM Reduction Kit (Clean Kit) 	Optional
Pad Conditioner Head1~3 	DDF3
Pad Conditioner Disk Holder 	Universal - Screw type
Pad Conditioner Sweep Hard Stop 	Yes
Pad Conditioner retrofit 	Normal DDF3
Pad Conditioner Gear Assembly Overhaul 	Yes
Waterfall Spray Cleaning System 	Optional
Factory Interface Options 	Selected Option
Platen 1 ISRM 	Legacy
Platen 2 ISRM 	Legacy
Platen 3 ISRM 	Legacy
In Line Metrology 	NA
SECS GEM Interface 	Yes
High Speed Messaging System (HSMS) 	Optional
Installation Type 	RORZE FABS202
Integrated System Basic FABS 	Yes (FFU included)
FABS Robot Blade 	YES, OEM new or overhauled
Cassette Tank 	YES
Factory Automation 	Yes
Polisher Options 	Selected Option
Polishing Head (Head1~4) 	TITAN 1 x 4ea
Upper Pneumatics Assembly (UPA) 	TITAN1 UPA
UPA Location 	External Relocated
Pad Wafer Loss Sensor 	Dual Sensor
Platen Temperature Control 	No
Platen Temp Control Cable 	No
Upper Platen Coating 	Teflon Coating
Platen Gear Assembly Overhaul 	Yes, Greaseless Type
Slurry Delivery Options 	Selected Option
Slurry Delivery 	3 Slurries
Slurry Flow Rate 	Standard Flow
Slurry Flow Controller (CLC) 	Tokyo Keiso CLC x 3
Slurry Pump Head 	Yes (Not Applicable if CLC model is chosen)
Slurry Containment Bulkhead 	Double Containment
Slurry Facilities 	None
Slurry Loop Line 	No
Slurry Loop Line A 	Slurry (PL1, PL2, PL3)
Slurry Loop Line B 	Optional
Slurry Loop Line C 	Optional
Slurry Dispense Arm 	Standard Length Platen1~3
High Pressure Rinse
Slurry Leak Detector 	Yes
Cleaner Plumbing 	Not Applicable
DI Water 	Standard
Slurry Tube 	Yes
Slurry Filter &amp; Housing 	NO
Slip Out Sensor Slurry Cover Per Head 	Yes
FACILITIES OPTIONS
System Safety 	Selected Option
EMO Guard Ring 	Yes
EMO IO 	No
System Labels 	English
System User Labels 	English
LOTO Box 	NO
Smoke Detector 	Yes
Polisher Slurry Leak Sensor 	Yes
Electrical Requirements 	Selected Option
Line Frequency 	50 HZ
Line Voltage 	200/208 VAC
Uninterruptible Power Supply 	None
Power Lamp 	Green Lamp
Power Connected Lamp 	No
Circuit Breaker 	200A
Controller Top Panel 	Holes Punched Out for AC Power Cables Entry
Configurable IO 	No
GFI Type 	Standard 30mA
Isolation Transformer 	No
Umbilical's 	Selected Option
CAT Track Style 	WaterFall
Polisher to Controller Cable 	Standard 30ft
Controller to Monitor Cable 	Standard
Slurry System Interface Cable 	None
Factory Hookup 	Selected Option
Upper Exhaust 	Standard
Upper Exhaust Material 	Stainless Steel
Lower Exhaust 	None
Process Exhaust Vent Interlock Sensor 	Yes
Upper Exhaust Connection 	No Flange
Drain Manifold 	Options:
1 Line or 4 Lines to Facilities
Drain Adapter 	NPT Fittings
Internal Vacuum Venturi 	Yes
 </t>
  </si>
  <si>
    <t xml:space="preserve">83514</t>
  </si>
  <si>
    <t xml:space="preserve">Opal 7830i Enhanced</t>
  </si>
  <si>
    <t xml:space="preserve">CD-SEM</t>
  </si>
  <si>
    <t xml:space="preserve">-De-installed.
-Warehoused.
-Crated.
-See attached the photos
-CE marked
- In excellent condition and was de-installed from working condition.
- Has only been used for 3 years and then stored in crates.
Includes:
Genmark model Arm Gen IV 
Controller S08RV21
Controller SM Robot S08R
Varian Turbo V250 "Macro-Torr"
Olympus scope
Varian 929-6004 Multivac ion pump controller
General Performance Specifications:
CD measurement range 0.10 um to 9.50 um
Wafer Size Range Minimum 100 mm Maximum 200 mm
Acceleration Voltage Minimum 5 kV Maximum 3 kV
Number of Steps 6
Critical Dimension Measurement Range 0.10 µm - 9.50 µm
CD Measurement Resolution 50 Å
Cassette to Cassette YES
Power Requirements 120/208 V 50/60 Hz 3 Phase
-Includes manual
-Includes all accessories and spare parts
-See attached photos for details</t>
  </si>
  <si>
    <t xml:space="preserve">3419</t>
  </si>
  <si>
    <t xml:space="preserve">P5000</t>
  </si>
  <si>
    <t xml:space="preserve">CVD System, 2 Chamber TEOS Oxide CVD</t>
  </si>
  <si>
    <t xml:space="preserve">200 MM</t>
  </si>
  <si>
    <t xml:space="preserve">REPORT ON THE REFURBISHMENT MADE ON THE P5000
The objective of the work was centered in two steps:check of the missing 
parts on the mainframe components:cassette indexer-LLC-wafer transfer 
chamber,both chambers C and D,major electronic PCBs(looking for their power 
and signal connecting cables) and the support equipments.
Missing parts:nothing to point out.
Cassette Indexer:check of the rotary actuator,optical sensor,speed control 
valve,air lines,window crank and turnbuckle,status of the cassette I/O 
window (plexiglas).
Note:this component of the mainframe has all the items present for its 
proper operation.
LLC Chamber:control of the wafer storage elevator,control of the physical 
presence of the centerfinder board,I/O slit valve.
Note:everything is present.
Wafer transfer chamber:from the upper side:check wafer sensor and LED 
emitter,transfer robot,chambers slit valves and from the bottom:check of 
the actuactors(particularly look for the presence of air lines close and 
open,reed switch magnetic,pneumatic cylinder),lower part of the 
robot(essentially extension and optical sensors,flag,rotation and extension 
motor,rotation pulley,drive belt,winder gear.
Note:this important component of the system has all the parts in there.
Chamber C and D:all the process chambers have been open.They were in bad 
conditons due to the fact that they did not undergo the required 
decontamination process when a tool has been turned off in the 
manufacturing environment. Hazardous cleaning effort has been performed.All 
the process kits are present.The susceptor and its assembly status are 
pretty good but the susceptor would need a further reconditioning process 
before being able to hold a wafer for process. Dismantle and re-install of 
the lamp module,the RF matching box.
Note:both process chambers present no defects.
Major electronic subsystems:check of the presence of the pcbs on the system 
controller and system electronic rack.
Conclusion:the gas panel has been only clean and the gas line well fixed in 
the gas panel box.At the end,all the P5000 underwent a cleaning process.The 
tool is ready for being shipped.
CAN BE OFFERED "AS IS" OR COMPLETELY REBUILT TO YOUR SPECIFICATIONS
Originally configured for TiN but converted to TEOS.
Lines and heaters were added for TDMAT process.
RF Generators ENI
CH B P5000 CVD Universal chamber number 4161B, serial number 35393
CH C P5000 CVD Universal chamber number 4161C, serial number 35593-18
MKS baratrons Model 127AA-001008
TDMAT Schumacher Asolute qty 2
RF Match Phase IV
Gas panel configuration:
-configured for 4 lines per chamber
-Each chamber has the following MFCs configured:-
STEC 4400M He 500 sccm (He)
UNIT UFC 1100A N2 2slm (Ar)
UNIT UFC 1100 N2 300 sccm (NF3)
UNIT UFC 1660 N2 500 sccm N2
Amat gs panel analog board 0100-09115 rev C
Equipment Description: A CVD Applied Materials® wafer equipment with two 
TiN previously configured chambers for 200mm wafer.
History of the equipment:this tool underwent an upgrade process from TiN to 
TEOS with subsequent addition of the heated lines,TDMAT controllers and 
heaters. The equipment has two process chambers installed on it,chamber B 
and chamber C,although it has been configured for four process chambers.
Decontamination Process consisted in:
chamber cleaning,
gas line pumpdown and conditioning,
gas line pressurizing(N2) and sealing,
pipeline flushing and sealing and vacuum of the process line and its 
sealing.
Equipment general components and parts:
•AMAT Heat Exchanger
•Q-Controller
•RF Generator(ENI OEM 12B)
•P5000 Mainframe with two process chambers.
•RF Cable
•Liquid Source
•Ozonizer
Load Locks main components:
Robot Handler
-Cassette Handler
-Storage Elevator
-Storage Elevator Wafer Orienter
-Elevator Brakes
-Load Lock Particle Reduction Kit
-Load Lock Chamber Bolt Down Lids
-Load Lock Lid Lift
-Wafer Positioning Sensor
-I/O Wafer Sensor.
Mainframe:
AMAT Ozonator
-Ozone Monitor
-Liquid Source Delivery Cabinet
-Wafer Cooling System
-Turbo Flow Meter for both chambers
-Endpoint System.
Electronics:
Minicontroller
-Thermo Electric Drivers
-Chamber Interconnect PCBs
-ESC Controller Rack/Electronics
-VME.
Mainframe type:208VAC 3 PHASE 50 HZ
AC Box type: 0010-09142 100A 480 VAC
High Purity Gas Panel.
Cables:-
0150-09027 25 ft
0150-09145 50 ft
0150-09109 50 ft
0150-09108 50 ft
0150-09107 50 ft
0150-09106 50 ft
0150-70036 55 ft qty 2
0150-75041A 40 ft
Dryvac pump cables
CH 1 aux and gas 20ft
CH 3 aux and gas 25 ft
Edwards T1 pump controller panel for 3 process chambers and L/L.</t>
  </si>
  <si>
    <t xml:space="preserve">101409</t>
  </si>
  <si>
    <t xml:space="preserve">Producer GT Celera</t>
  </si>
  <si>
    <t xml:space="preserve">PECVD</t>
  </si>
  <si>
    <t xml:space="preserve">300mm</t>
  </si>
  <si>
    <t xml:space="preserve">Configuration available upon request.</t>
  </si>
  <si>
    <t xml:space="preserve">101417</t>
  </si>
  <si>
    <t xml:space="preserve">Producer SE BD/BLOk Low k Dielectric</t>
  </si>
  <si>
    <t xml:space="preserve">101420</t>
  </si>
  <si>
    <t xml:space="preserve">Reflexion LK Prime Oxide</t>
  </si>
  <si>
    <t xml:space="preserve">Dielectric CMP</t>
  </si>
  <si>
    <t xml:space="preserve">101421</t>
  </si>
  <si>
    <t xml:space="preserve">VeritySEM 2</t>
  </si>
  <si>
    <t xml:space="preserve">SEM - Critical Dimension (CD) Measurement</t>
  </si>
  <si>
    <t xml:space="preserve">101425</t>
  </si>
  <si>
    <t xml:space="preserve">ASM</t>
  </si>
  <si>
    <t xml:space="preserve">A412 Anneal</t>
  </si>
  <si>
    <t xml:space="preserve">Vertical Anneal Furnace</t>
  </si>
  <si>
    <t xml:space="preserve">100626</t>
  </si>
  <si>
    <t xml:space="preserve">AD809A-03</t>
  </si>
  <si>
    <t xml:space="preserve">Die Bonder</t>
  </si>
  <si>
    <t xml:space="preserve">100627</t>
  </si>
  <si>
    <t xml:space="preserve">AD809C-00</t>
  </si>
  <si>
    <t xml:space="preserve">2</t>
  </si>
  <si>
    <t xml:space="preserve">100628</t>
  </si>
  <si>
    <t xml:space="preserve">AD809S-00</t>
  </si>
  <si>
    <t xml:space="preserve">3</t>
  </si>
  <si>
    <t xml:space="preserve">100989</t>
  </si>
  <si>
    <t xml:space="preserve">Asyst</t>
  </si>
  <si>
    <t xml:space="preserve">Spartan EFEM</t>
  </si>
  <si>
    <t xml:space="preserve">Wafer sorter</t>
  </si>
  <si>
    <t xml:space="preserve">300mm / 12"</t>
  </si>
  <si>
    <t xml:space="preserve">Very good condition: was fully operational when purchased in 2019</t>
  </si>
  <si>
    <t xml:space="preserve">101428</t>
  </si>
  <si>
    <t xml:space="preserve">Axcelis</t>
  </si>
  <si>
    <t xml:space="preserve">Purion H2</t>
  </si>
  <si>
    <t xml:space="preserve">High Current Implanter</t>
  </si>
  <si>
    <t xml:space="preserve">77017</t>
  </si>
  <si>
    <t xml:space="preserve">Cell electrical tester</t>
  </si>
  <si>
    <t xml:space="preserve">Electrical Cell tester</t>
  </si>
  <si>
    <t xml:space="preserve">THIS MODULE: Electrical tester.
Operational prior to de-installation
In-line with Baccini Solar Cell Line 156mm Solar Cell line Single Lane 
process
Inspection by appointment.
Currently stored in Singapore.
See photos for details.
Dimensions: 115 cm x 260 cm x 210 cm (h) , weight 700 kg
CE marked
All manuals and software disks included
serial number: 9.0044.0650.030
Location: Port Klang, Malaysia
OVERALL INTEGRATED SOLAR CELL TEST LINE INFORMATION (ALSO AVAILABLE FOR 
SALE):
Baccini
Solar Cell test line
Commissioned: Oct 2004
Built: Jun 2006
s/n: 9.0044.0650.030
Electrical Drawing number: 7.1936.10.00.000
Pneumatic drawing number: 7.1936.11.00.000
Electrical supply rating: 3 phase 400V 50 Hz
BACCINI Tester 1, with 2x manual load /
buffer stations, (2) product quality control
cameras for sunny and back sides and cell
flip device.
BACCINI Tester 2, fitted with
measurement pin chuck;
BERGER Pulsed Solar Simulator
Typ: PSS10-HS
S/N: 1024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4th Module: Sorter 1
5th Module: Sorter 2</t>
  </si>
  <si>
    <t xml:space="preserve">77013</t>
  </si>
  <si>
    <t xml:space="preserve">CHIP AND CRACK CAMERA</t>
  </si>
  <si>
    <t xml:space="preserve">Chip and Crack camera</t>
  </si>
  <si>
    <t xml:space="preserve">Chip and Crack Camera for incoming wafer inspection at the front end of the 
line before the printing step .
Operational prior to de-installation
In-line with Baccini Solar Cell Line 156mm Solar Cell line Single Lane 
process
Inspection by appointment.
Currently stored in Port Klang, Malaysia.
See photos for details.
Dimensions: 150 cm x 237 cm x 200 cm (h) , weight 500 kg
CE marked
Camera type: Dalsa
Lens: El Nikkor AF 50 MM 1:1.8
Computer: Univision PI-LSYS-00L
All manuals and software disks included
S/N: 9.0044.0650.030</t>
  </si>
  <si>
    <t xml:space="preserve">77021</t>
  </si>
  <si>
    <t xml:space="preserve">Dryer 1</t>
  </si>
  <si>
    <t xml:space="preserve">De-installed and warehoused in March 2012.
BACCINI DRYER 1
CURRENTLY IN STORAGE IN PORT KLANG, MALAYSIA.
DIMENSIONS (IN STORAGE): 130 CM X 250 CM X 220 CM (H), WEIGHT 1500 KG
Front end of line (Printers and dryers, chip and crack camera) s/n: 
900140650010
***********************************************************************************************
Purchased from Q-Cells.
Fully Automated Line Polycrystalline Solar Cells
16% plus efficiency cells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</si>
  <si>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77022</t>
  </si>
  <si>
    <t xml:space="preserve">Dryer 2</t>
  </si>
  <si>
    <t xml:space="preserve">De-installed and warehoused in March 2012.
BACCINI DRYER 2
CURRENTLY IN STORAGE IN PORT KLANG, MALAYSIA.
DIMENSIONS (IN STORAGE): 131 CM X 250 CM X 222 CM (H), WEIGHT 1500 KG
Front end of line (Printers and dryers, chip and crack camera) s/n: 
900140650010
***********************************************************************************************
Purchased from Q-Cells.
Fully Automated Line Polycrystalline Solar Cells
16% plus efficiency cells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</si>
  <si>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77009</t>
  </si>
  <si>
    <t xml:space="preserve">Screen Printer 2</t>
  </si>
  <si>
    <t xml:space="preserve">screen printer</t>
  </si>
  <si>
    <t xml:space="preserve">Location: The warehouse, Port Klang, Malaysia.
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Loaders: Printer 1 Dryer 1 Printer 2 Dryer 2 Printer 3
Operational prior to de-installation
In-line with Baccini Solar Cell Line 156mm
Single Lane process.
S/N 900140650010
LAYOUT 7.1703.00.00.000
WEIGHT AND DIMENSIONS: 155 cm x 285 cm x 230 cm (h) , weight 1000 kg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Port Klang, Malaysia.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t>
  </si>
  <si>
    <t xml:space="preserve">77010</t>
  </si>
  <si>
    <t xml:space="preserve">Screen Printer 3</t>
  </si>
  <si>
    <t xml:space="preserve">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Loaders: Printer 1 Dryer 1 Printer 2 Dryer 2 Printer 3
Operational prior to de-installation
In-line with Baccini Solar Cell Line 156mm
Single Lane process.
S/N 900140650010
LAYOUT 7.1703.00.00.000
CE Marked
WEIGHT AND DIMENSIONS: 145 cm x 195 cm x 223 cm (h) , weight 1000 kg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Port Klang.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t>
  </si>
  <si>
    <t xml:space="preserve">100632</t>
  </si>
  <si>
    <t xml:space="preserve">Canon</t>
  </si>
  <si>
    <t xml:space="preserve">Bestem D02</t>
  </si>
  <si>
    <t xml:space="preserve">Epoxy Die Bonder</t>
  </si>
  <si>
    <t xml:space="preserve">68025</t>
  </si>
  <si>
    <t xml:space="preserve">FPA 5000 ES2+</t>
  </si>
  <si>
    <t xml:space="preserve">248 nm lithography exposure system</t>
  </si>
  <si>
    <t xml:space="preserve">200 mm (300 mm also possible with conversion kit)</t>
  </si>
  <si>
    <t xml:space="preserve">High NA covers 0.18 um to 0.15 um design rules using 248 KrF illumination. 
The wafer size can easily be changed between 200 mm and 300 mm with a 
simple conversion kit.
The Platform features a reaction force receiver on both the reticle and 
wafer stages. Active dampers are added to the wafer stage to prevent 
machine vibrations from occuring via the fab floor. This allows much higher 
exposure speeds.
The stage features frictionless air bearings and improved vibration 
isoltation. The wafer stage is of the new FLAT II design.
The bar mirrors are hollow and the tilt plate is constructed with beams.
This virtually eliminates mirror sag, and allows the stage weight for the 
300 mm stage to remain about that of the previous models 200 mm stage.
The lenses are assembled using Ultima PM1 data to minimise aberrations.
 Deinstalled, warehoused
s/n 0096071
Alignment laser: Zygo Laser 6mm zygo p/n 8070-0102-05 Model 7702 Date March 
2000 CE MARKED
12 SLOT RETICLE LIBRARY
Robot type 6735A
Power 200V 3 phase 2W, 1PE, 6.9 kva and 19.8 kva
main unit weight 12260 kg *Scanner and environmental chamber)
TCU 750 kg
Laser and delivery optics 1557 kg
Power box 100 kg
Reduction ratio 4:1
Resolution 0.15 um
illumination 248 nm (KrF)
Image field size 26 mm x 33 mm
reticle 6 inch square, 0.25 inch thickness
Alignment - TTL off axis imaging and off axis imaging overlay accuracy 
better than 35 nm
Through put better than 125 wph for 8 inch wafers
Main body dimensions 230 cm w x 325 cm d x 280 cm height.
Location: Warehoused in Boerne, TX 78006 USA</t>
  </si>
  <si>
    <t xml:space="preserve">101434</t>
  </si>
  <si>
    <t xml:space="preserve">FPA-5500 iZa</t>
  </si>
  <si>
    <t xml:space="preserve">i-Line Wide-Field Stepper</t>
  </si>
  <si>
    <t xml:space="preserve">100993</t>
  </si>
  <si>
    <t xml:space="preserve">CANON</t>
  </si>
  <si>
    <t xml:space="preserve">FPA-5500iZa</t>
  </si>
  <si>
    <t xml:space="preserve">Stepper</t>
  </si>
  <si>
    <t xml:space="preserve">fair</t>
  </si>
  <si>
    <t xml:space="preserve">Tool in good condition
Inspected by OEM, Inspection report available.
Lense need to be repaired.
Tool build up in cleanroom, ready for inspection</t>
  </si>
  <si>
    <t xml:space="preserve">101001</t>
  </si>
  <si>
    <t xml:space="preserve">MPA-600 Super</t>
  </si>
  <si>
    <t xml:space="preserve">Mirror Projection Mask Aligner</t>
  </si>
  <si>
    <t xml:space="preserve">150mm</t>
  </si>
  <si>
    <t xml:space="preserve">Canon MPA-600 Super
The Canon MPA-600Super is a 1:1 mirror projection mask aligner, which 
features improved overlay accuracy for mass production of VLSI devices. 
It’s development was based on the MPA-600FA and MPA-500FAb. The new design 
achieves better yield, higher throughput and improved stability.
Features
Auto Feeder: Single, cassette to cassette, backside wafer handling
Wafer size: 6”, 5” and 4” sizes available)
Mask size: 7”, 6” and 5” sizes available)
Illumination: 2KW High Pressure Mercury Lamp
Intensity: &gt; 600mW / cm2 (6 inch wafer)
Illumination Uniformity: + 3% Aperture sizes: 0.7, 0.6, 0.5 Exposure 
Uniformity: + 3%
Resolution: 1.5um
Depth of Focus: &gt; + 6um (linewidth 1.5um)
Magnification: &lt; 0.2um (PDC ON)
Distortion: 3sigma &lt; 0.5um (PDC OFF)
Scanning Accuracy: &lt; + 1.5%
Auto Alignment Accuracy: LBS AA 3sigma &lt; 0.58um (HeNe laser beam scan) TV 
AA 3sigma &lt; 0.43um (TV image processing)
Throughput (6”wafer): &gt; 89 wfs/h (first mask mode) &gt; 77 wfs/h (LBS AA 
mode) &gt; 68 wfs/h (TVAA mode)
Parts tool also available for spare parts.</t>
  </si>
  <si>
    <t xml:space="preserve">100723</t>
  </si>
  <si>
    <t xml:space="preserve">PLA501</t>
  </si>
  <si>
    <t xml:space="preserve">Contact and Prossimity Mask Aligner</t>
  </si>
  <si>
    <t xml:space="preserve">56144</t>
  </si>
  <si>
    <t xml:space="preserve">Centrotherm</t>
  </si>
  <si>
    <t xml:space="preserve">Centronic E2000</t>
  </si>
  <si>
    <t xml:space="preserve">Horizontal diffusion furnace for POCl3 doping</t>
  </si>
  <si>
    <t xml:space="preserve">Located in Port Klang, Malaysia in a storage warehouse.
Centrotherm Diffusion Furnace for POCl3 process
Model: Centronic E2000
Operational prior to de-installation
156mm Solar Cell line
4 tubes
Schumacher bubblers
Inspection by appointment only.
Electronic Manuals included (German language)
See attached photos for storage conditions.
Includes quartz tubes.
Was used with a Jonas and Redmann autoloader, which is also available for 
purchase.
(See
&lt;http://www.fabsurplus.com/sdi_catalog/salesItemDetails.do?id=56310&gt;
)
Serial number: 1_33596.11
The centrotherm diffusion furnace offers the best available phospho­rus 
diffusion and allows a solid realization of high emitter resistivity. The 
design supports the multiple process capability needs for the manufacturing 
of crystalline solar cells with maximum capacity and excellent process 
performance. The unique advantages of the batch-type system are the high 
flexibility towards varying production load and process sequence as well as 
the continued operation in case of tube maintenance or shut-down. Various 
configurations regarding process capability, capacity and automation level 
are available. Diffusion on both wafer sides (extended gettering effect of 
phosphorus improves material quality) Short cycle time and high 
availability due to redundancy
Highest cleanness (gas phase diffusion without residues)
System configuration adjustable to production capacity (number of tubes, 
optional back-to-back loading)
Fully automated boat handling guarantees maximized tube utilization
Modular design allows easy installation and start-up
4 independently operated stacked quartz tube reactor chambers
No thermal interference between different tubes due to advanced water 
cooling system
Optionally available for low pressure processes
Minimized facility heat load reduces cost of ownership
Processes Diffusion (POCl3, BBr3) Annealing Wet and dry oxidation 
(optional: DCE, HCl)
I have taken a couple of videos of the furnace and put them on you-tube. 
They are here:-
http://www.youtube.com/watch?v=Ym5vzDv6EzU&amp;feature=g-upl&amp;context=G2e79487AUAAAAAAAEAA
&lt;http://www.youtube.com/watch?v=Ym5vzDv6EzU&amp;feature=g-upl&amp;context=G2e79487AUAAAAAAAEAA&gt;
http://www.youtube.com/watch?v=MDYs7vuNYiM&amp;feature=g-upl&amp;context=G23bfb3fAUAAAAAAADAA
&lt;http://www.youtube.com/watch?v=MDYs7vuNYiM&amp;feature=g-upl&amp;context=G23bfb3fAUAAAAAAADAA&gt;</t>
  </si>
  <si>
    <t xml:space="preserve">56140</t>
  </si>
  <si>
    <t xml:space="preserve">CentroTherm</t>
  </si>
  <si>
    <t xml:space="preserve">DO 12.000-200-FF-HTO-CAN-NT4.0</t>
  </si>
  <si>
    <t xml:space="preserve">Fast Firing Funace with Dryer</t>
  </si>
  <si>
    <t xml:space="preserve">156mm</t>
  </si>
  <si>
    <t xml:space="preserve">This item is included with the 35 MW Baccini line, ID 54859
Location: Port Klang, Malaysia
Solar Cell Fast Firing Furnace.
Operational prior to de-installation
In-line with Baccini Solar Cell Line
156mm cell size.
Single Lane process
Model: DO 12.000-200-FF-HTO-CAN-NT4.0
Projekt-Nr: 1_30732.28
Year of Manufacture: 2001
Weight/ Gewicht: 3500 kg
Leistung Pges: 110 KW
Strom Imax: 150 A
Spannung: 3/N 400/230V
Frequenz: 50 Hz
Dokumentation: 1_30732.28/00300011
The firing section includes an optimized infrared radiation setup with 
improved lifetime stability and advanced firing profile capabilities. High 
heat-up and
cool-down rates allow advanced process control and steep temperature 
gradients .
Swing doors with toughened safety glass allow for quick chamber
access.
User-friendly interface with touchscreen and hinged keyboard for text 
editing.
Detailed continuous process monitoring and control ensure highest output 
quality.
Short-wave infrared radiators for a stable process environment with 
permanent function monitoring.
Case water cooling and advanced thermal insulation for lowest facility heat 
footprint.
In-situ belt cleaning (brushes, optional: ultrasonic).
Exhaust handling (VOC-handling and electrostatic filter) integrated in 
dryer.
Optionally available without integrated dryer.
Processes
************
Firing of front side metallization.
Alloying of rear side contact.
Overcompensation of n+ layer and gettering of metallic impurities (Al-BSF 
formation).
Release of hydrogen from SiN-layer for passivation of silicon defects.
Drying of metallization paste.
Some videos of the furnace are here:-
http://www.youtube.com/watch?v=I7wetRMVri4&amp;feature=g-upl&amp;context=G2f7c1cdAUAAAAAAABAA
&lt;http://www.youtube.com/watch?v=I7wetRMVri4&amp;feature=g-upl&amp;context=G2f7c1cdAUAAAAAAABAA&gt;
http://www.youtube.com/watch?v=IEeEiiciwWE&amp;feature=g-upl&amp;context=G2c347c2AUAAAAAAACAA
&lt;http://www.youtube.com/watch?v=IEeEiiciwWE&amp;feature=g-upl&amp;context=G2c347c2AUAAAAAAACAA&gt;
DIMENSIONS OF THE SYSTEM FOR SHIPPING:-
</t>
  </si>
  <si>
    <t xml:space="preserve">100701</t>
  </si>
  <si>
    <t xml:space="preserve">Climats</t>
  </si>
  <si>
    <t xml:space="preserve">EXCAL 7728 HE</t>
  </si>
  <si>
    <t xml:space="preserve">Environmental Test Chamber</t>
  </si>
  <si>
    <t xml:space="preserve">Reliability</t>
  </si>
  <si>
    <t xml:space="preserve">80083</t>
  </si>
  <si>
    <t xml:space="preserve">COLUSSI</t>
  </si>
  <si>
    <t xml:space="preserve">UG 50 E</t>
  </si>
  <si>
    <t xml:space="preserve">AUTOCLAVE FOR STERILIZATION</t>
  </si>
  <si>
    <t xml:space="preserve">Laboratory</t>
  </si>
  <si>
    <t xml:space="preserve">AUTOCLAVE MOD. UG 50 E
POWER SUPPLY 3X380V+N+T KW 16
N.F. 6346 N.M. 00/300235/P
DIMENSIONS: 1,13X1,06X1,50
WEIGHT 200 KG
Location: Avezzano (AQ) 67051 Italy.
Warehoused and crated.
MANUALS ARE SOLD WITH THE TOOL.</t>
  </si>
  <si>
    <t xml:space="preserve">78638</t>
  </si>
  <si>
    <t xml:space="preserve">Credence</t>
  </si>
  <si>
    <t xml:space="preserve">Duo SX (Spare Parts)</t>
  </si>
  <si>
    <t xml:space="preserve">SPARE PARTS FROM AUTOMATED TEST SYSTEM</t>
  </si>
  <si>
    <t xml:space="preserve">for spares use</t>
  </si>
  <si>
    <t xml:space="preserve">-A set of boards only which came from a Credence Duo SX test system
Warehoused in Boerne, TX, 78006 USA..
Can be inspected by appointment
Please refer to the attached photos for details.
-Includes service manual , Duo and Logic 100 test system PN 071-1022-01.
-Includes Wavecrest Digital Time System
-Power supplies:: Astec</t>
  </si>
  <si>
    <t xml:space="preserve">87089</t>
  </si>
  <si>
    <t xml:space="preserve">Personal Kalos I</t>
  </si>
  <si>
    <t xml:space="preserve">Test system</t>
  </si>
  <si>
    <t xml:space="preserve">Test system - in excellent condition.
Includes all parts needed for operation.
Has CE mark.
Please refer to the attached photos for details.
The test has 2 boards.
Kalos s/w version installed is B1.105 Build 2227
Front Panel V2002.11.00 Release 1.10.x or greater.
NT Software Windows NT
KNET Version B.1.10.5.0
TPE Version B.1.10.5.0
Hardware
                                K48   K 96   KXW48   KXW96
Modules per system   16     8prs     32        16prs
Ch per module            48       96      48        96
Total Channels           768      768   1536     1536
Front Panel Configurations = All enabled</t>
  </si>
  <si>
    <t xml:space="preserve">79586</t>
  </si>
  <si>
    <t xml:space="preserve">DATA IO</t>
  </si>
  <si>
    <t xml:space="preserve">UNISITE 68</t>
  </si>
  <si>
    <t xml:space="preserve">EPROM PROGRAMMER WITH USPIN 84</t>
  </si>
  <si>
    <t xml:space="preserve">-see attached photos for details
-located in Avezzano (AQ) 67051 Italy
-In working condition
-With PPI base Unisite PSBase 9901
weight and dims: 500 mm x 300 mm x 400 mm weight 10 kg
The operating manual and specifications for the Data Io Unisite EPROM 
programmer can be downloaded from the following web link:-
https://www.google.com/url?q=https://www.dataio.com/DesktopModules/Bring2mind/SimpleDownloads/Download.aspx%3Ftabid%3D149%26mid%3D1341%26file%3Dmanuals%255C2900_3900_3980_unisite_autosite%255CUniSite_xpi_User_Manual.pdf&amp;sa=U&amp;ved=0ahUKEwjk7Kz55YjMAhWFNJoKHcjFDkIQFggFMAA&amp;client=internal-uds-cse&amp;usg=AFQjCNGsEA0YRXK3XV5byanzDDDVo3KWvQ
&lt;https://www.google.com/url?q=https://www.dataio.com/DesktopModules/Bring2mind/SimpleDownloads/Download.aspx%3Ftabid%3D149%26mid%3D1341%26file%3Dmanuals%255C2900_3900_3980_unisite_autosite%255CUniSite_xpi_User_Manual.pdf&amp;sa=U&amp;ved=0ahUKEwjk7Kz55YjMAhWFNJoKHcjFDkIQFggFMAA&amp;client=internal-uds-cse&amp;usg=AFQjCNGsEA0YRXK3XV5byanzDDDVo3KWvQ&gt;</t>
  </si>
  <si>
    <t xml:space="preserve">101000</t>
  </si>
  <si>
    <t xml:space="preserve">Datacon</t>
  </si>
  <si>
    <t xml:space="preserve">2200 APM</t>
  </si>
  <si>
    <t xml:space="preserve">Flip Chip Bonder</t>
  </si>
  <si>
    <t xml:space="preserve">ASSEMBLY</t>
  </si>
  <si>
    <t xml:space="preserve">Dual Module with load and unload.
Please check pictures below for more information.</t>
  </si>
  <si>
    <t xml:space="preserve">100634</t>
  </si>
  <si>
    <t xml:space="preserve">2210PPS</t>
  </si>
  <si>
    <t xml:space="preserve">100702</t>
  </si>
  <si>
    <t xml:space="preserve">Delvotec</t>
  </si>
  <si>
    <t xml:space="preserve">5410</t>
  </si>
  <si>
    <t xml:space="preserve">Wire Bonder</t>
  </si>
  <si>
    <t xml:space="preserve">for Au-Wire 17,5 up to 50 µm, with heated workholder, incl. Microscop, 
incl. Manual
Configuration and pictures available upon request
SOLD VIA PRIVATE TREATY BIDDING</t>
  </si>
  <si>
    <t xml:space="preserve">101004</t>
  </si>
  <si>
    <t xml:space="preserve">Diener</t>
  </si>
  <si>
    <t xml:space="preserve">Tetra 150</t>
  </si>
  <si>
    <t xml:space="preserve">Plasma Cleaner/Asher</t>
  </si>
  <si>
    <t xml:space="preserve">More information available upon request.</t>
  </si>
  <si>
    <t xml:space="preserve">77666</t>
  </si>
  <si>
    <t xml:space="preserve">Digital Analysis</t>
  </si>
  <si>
    <t xml:space="preserve">PH10 Adjustment system</t>
  </si>
  <si>
    <t xml:space="preserve">PH Adjustment system</t>
  </si>
  <si>
    <t xml:space="preserve">De-installed, uncrated, in Boerne, 78006 TX warehouse
Model PH10 Adjustment system</t>
  </si>
  <si>
    <t xml:space="preserve">100636</t>
  </si>
  <si>
    <t xml:space="preserve">Disco</t>
  </si>
  <si>
    <t xml:space="preserve">DAD320</t>
  </si>
  <si>
    <t xml:space="preserve">Dicing Saw</t>
  </si>
  <si>
    <t xml:space="preserve">4</t>
  </si>
  <si>
    <t xml:space="preserve">up to 6 inch</t>
  </si>
  <si>
    <t xml:space="preserve">-A total of qty 4 sets are available for purchase.
-It is possible to see the tools including  with the power on.
BASIC SPECIFICATIONS (Full specification available on request)
1. X-Axis
-AC servo-driven leadscrew
-248 mm max stroke
-Cutting range: 96 mm on the left and the right of the spindle centre.
-workpiece width: 0 to 6 inch
-cutting speed range: 0.1 to 300 mm/s
2. Y-Axis
-Pulse motor-driven leadscrew
-162 mm max stroke
-Cutting range: 81 mm to the front and the rear of the table centre.
-workpiece width: 0 to 6 inch
-index setting range: 0.0002 to 160 mm
-min index step: 0.2 um
-index speed: 30 mm/s max
3. Z-Axis
-Pulse motor-driven leadscrew
-40 mm max stroke
-travelling stroke: 30 nn max, with 50.6 mm od blade
-Min step: 1 um
4. Theta-Axis
-Pulse motor driven harmonic drive
-200 degrees max. rotatioon (-10 deg and plus 190 deg)
-min step: 0.00225 degrees
5. Spindle motor
-High frequency built-in motor air bearing system
-Rorating speed 3,000 to 40,000 RPM
-Output 1.5 KW at 30,000 RPM
6.Microscope
-Dual objective scope
-Magnification: 200 X
7. Camera/Monitor
-CCD Type, with 9 inch monitor
8 Accuracy
1. Chuck table parallelism: 5 um / 153 mm
2. Y-axis index accuracy:
Single index: 1 um or less
Accumulated index: 5 um/160 mm or less
3. Z axis repeat accuracy: 1 um (range)</t>
  </si>
  <si>
    <t xml:space="preserve">100715</t>
  </si>
  <si>
    <t xml:space="preserve">DAD522</t>
  </si>
  <si>
    <t xml:space="preserve">DICING SAW</t>
  </si>
  <si>
    <t xml:space="preserve">Configuration available upon request</t>
  </si>
  <si>
    <t xml:space="preserve">100637</t>
  </si>
  <si>
    <t xml:space="preserve">DAD6450</t>
  </si>
  <si>
    <t xml:space="preserve">Dicing Saw + Hanmi 3000</t>
  </si>
  <si>
    <t xml:space="preserve">100638</t>
  </si>
  <si>
    <t xml:space="preserve">DFD620</t>
  </si>
  <si>
    <t xml:space="preserve">100639</t>
  </si>
  <si>
    <t xml:space="preserve">DFD681</t>
  </si>
  <si>
    <t xml:space="preserve">100703</t>
  </si>
  <si>
    <t xml:space="preserve">DFL 7161</t>
  </si>
  <si>
    <t xml:space="preserve">Laser Saw</t>
  </si>
  <si>
    <t xml:space="preserve">150mm/300mm</t>
  </si>
  <si>
    <r>
      <rPr>
        <sz val="8"/>
        <rFont val="Arial"/>
        <family val="0"/>
        <charset val="1"/>
      </rPr>
      <t xml:space="preserve">For 6" to 12" Wafer
Both „Type-K“ with Optical System „BSS4“
Laser Head/Sources: Coherent
Model: AVIA (exactly type unknow)
Wave Length: 355 nm
Puls duration: appr. 30 ns
Original  performance: 29.16 W bei 110 kHz
Original performance on workpiece: 24.25 W
Please check pictures below for more info and pictures.
Machine Model 	DFL7161 	  	  	  	  	  	  	 
ABLATION PROCESS 	  	  	  	  	  	  	  	 
Max. Workpiece Size 	mm 	ø300 	  	 
X-axis 	Processing range 	mm 	310 	 
(Chuck table) 	Max. feed speed 	mm/s 	1000 	 
Y-axis 	  	Processing range 	mm 	310
(Chuck table) 	Index step 	mm 	0.0001 	 
Index positioning accuracy 	mm 	  	0.003 or less/310 (Single error) 0.002 
or less/5 	  	  	  	  	 
Scale resolution 	mm 	  	  	  	0.0001 	  	 
Z-axis 	Input range for lens height 	  	mm 	-2.000</t>
    </r>
    <r>
      <rPr>
        <sz val="8"/>
        <rFont val="Noto Sans CJK SC"/>
        <family val="2"/>
        <charset val="1"/>
      </rPr>
      <t xml:space="preserve">～</t>
    </r>
    <r>
      <rPr>
        <sz val="8"/>
        <rFont val="Arial"/>
        <family val="0"/>
        <charset val="1"/>
      </rPr>
      <t xml:space="preserve">5.000
Moving resolution 	mm 	5E-05 	  	  	  	  	 
Repeatability accuracy 	mm 	0.002 	  	  	  	  	 
θ-axis 	Max. rotating angle 	deg 	380
(Chuck table) 	  	(320º in the positive (+) direction and 60º in the 	  	 
negative (-) direction from the initial position) 	  	  	  	  	  	  	  	 
Laser Oscillator / Oscillator Model 	Semicondutor laser diode (LD) 	  	  	  	
  	excitation Q-switch solid laser 	  	  	  	  	 
Applicable Tape Frame 	  	2-12 	  	  	  	  	 
UtilitiesPower supply 	kW 	  	200 ~ 230 V AC±10 %, 3-phase 	  	 
  	For other than the above voltages, a transformer is necessary. 	  	  	  	
Power 	When processing 	kW 	1.2 (for reference) 	  	  	  	  	 
consumption 	During warm-up 	kW 	1.1 (for reference) 	  	  	  	  	 
Max. power 	kVA 	10.4 	  	  	  	  	 
Air pressure 	Mpa 	0.5</t>
    </r>
    <r>
      <rPr>
        <sz val="8"/>
        <rFont val="Noto Sans CJK SC"/>
        <family val="2"/>
        <charset val="1"/>
      </rPr>
      <t xml:space="preserve">～</t>
    </r>
    <r>
      <rPr>
        <sz val="8"/>
        <rFont val="Arial"/>
        <family val="0"/>
        <charset val="1"/>
      </rPr>
      <t xml:space="preserve">0.8 	  	  	  	  	 
Air max. consumption 	300 (for reference) 	  	  	  	  	  	 
Clean air pressure 	MPa 	0.5</t>
    </r>
    <r>
      <rPr>
        <sz val="8"/>
        <rFont val="Noto Sans CJK SC"/>
        <family val="2"/>
        <charset val="1"/>
      </rPr>
      <t xml:space="preserve">～</t>
    </r>
    <r>
      <rPr>
        <sz val="8"/>
        <rFont val="Arial"/>
        <family val="0"/>
        <charset val="1"/>
      </rPr>
      <t xml:space="preserve">0.8 	  	  	  	  	 
Clean air max. consumption 	100 (for reference) 	  	  	  	  	  	 
Water pressure (Spinner) 	MPa 	0.2</t>
    </r>
    <r>
      <rPr>
        <sz val="8"/>
        <rFont val="Noto Sans CJK SC"/>
        <family val="2"/>
        <charset val="1"/>
      </rPr>
      <t xml:space="preserve">～</t>
    </r>
    <r>
      <rPr>
        <sz val="8"/>
        <rFont val="Arial"/>
        <family val="0"/>
        <charset val="1"/>
      </rPr>
      <t xml:space="preserve">0.4 	  	  	  	  	 
Water max. flow rate (Spinner) 	L/min 	3.0 (for reference) 	  	  	  	  	 
Exhaust duct capacity 	m3/min 	5 	  	  	  	  	 
Machine dimensions (W x D x H) 	mm 	1,560×1,550×1,800 (for reference) 	  	  	
Machine weight 	kg 	Approx. 2,000 	  	  	  	  	  	 
 </t>
    </r>
  </si>
  <si>
    <t xml:space="preserve">100875</t>
  </si>
  <si>
    <t xml:space="preserve">DNS</t>
  </si>
  <si>
    <t xml:space="preserve">WS-820C </t>
  </si>
  <si>
    <t xml:space="preserve">WET HOOD (HF / HNO3 Process)</t>
  </si>
  <si>
    <t xml:space="preserve">Vintage: June 1996
The process flow of this wet bench is as follows:
Position 1: CTC (Loader)
Position 2: CHCL shower n2 blow (Chuck Clean)
Position 3: HF
Position 4: EDR (Etch Dump Rinse)
Position 5: HF / HNO3
Position 6: EDR (Etch Dump Rinse)
Position 7: FR (Final Rinse)
Position 8: S/D (Spin Dryer)
Position 9: CTC (Unloader)</t>
  </si>
  <si>
    <t xml:space="preserve">95421</t>
  </si>
  <si>
    <t xml:space="preserve">Ebara</t>
  </si>
  <si>
    <t xml:space="preserve">305W</t>
  </si>
  <si>
    <t xml:space="preserve">Turbo pump controller</t>
  </si>
  <si>
    <t xml:space="preserve">Pump</t>
  </si>
  <si>
    <t xml:space="preserve">Weight: 9.5 Kg
Input:
-100/200v 
-50/60Hz
VA: REM01 PWM - 15M
CONT. NO: 67007 C5
See attached photos for details</t>
  </si>
  <si>
    <t xml:space="preserve">95420</t>
  </si>
  <si>
    <t xml:space="preserve">306W</t>
  </si>
  <si>
    <t xml:space="preserve">Weight: 9.5 Kg
Input:
-100/200v 
-50/60Hz
VA: REM01 PWM - 20M
CONT. NO: 6B010 A1
See attached photos for details</t>
  </si>
  <si>
    <t xml:space="preserve">79394</t>
  </si>
  <si>
    <t xml:space="preserve">A30W</t>
  </si>
  <si>
    <t xml:space="preserve">Vacuum Pump</t>
  </si>
  <si>
    <t xml:space="preserve">Manufacturer: Ebara
Model: A30W
s/n:C80183
Description:
Comments:
Lube Oil: Fomblin Y-L Vac 25/6
Weight 330 kg
96 cm x 46 cm x 85 cm (h)
Ultimate pressure: 0.27/0.40Pa
Pumping Speed: 3600 / 3000 l/min
Current rating: 18.5/ 19.7 A
Power Supply:  Ph 200-220V 200V 60 Hz 50 Hz
Made in Japan
Location: Avezzano, Italy</t>
  </si>
  <si>
    <t xml:space="preserve">79395</t>
  </si>
  <si>
    <t xml:space="preserve">Manufacturer: Ebara
Model: A30W
s/n:CC0005
Description:
Comments:
Lube Oil: Fomblin Y-L Vac 25/6
Weight 330 kg
Dimensions: 96 cm x 46 cm x 85 cm (h)
Ultimate pressure: 0.27/0.40Pa
Pumping Speed: 3600 / 3000 l/min
Current rating: 18.5/ 19.7 A
Power Supply:  Ph 200-220V 200V 60 Hz 50 Hz
Made in Japan
Location: Avezzano, Italy</t>
  </si>
  <si>
    <t xml:space="preserve">89967</t>
  </si>
  <si>
    <t xml:space="preserve">ET300WS</t>
  </si>
  <si>
    <t xml:space="preserve">Turbo pump</t>
  </si>
  <si>
    <t xml:space="preserve">qty7 available.
Please refer to attached photos for details.</t>
  </si>
  <si>
    <t xml:space="preserve">95413</t>
  </si>
  <si>
    <t xml:space="preserve">95416</t>
  </si>
  <si>
    <t xml:space="preserve">95417</t>
  </si>
  <si>
    <t xml:space="preserve">95418</t>
  </si>
  <si>
    <t xml:space="preserve">89969</t>
  </si>
  <si>
    <t xml:space="preserve">Edwards</t>
  </si>
  <si>
    <t xml:space="preserve">D150</t>
  </si>
  <si>
    <t xml:space="preserve">Dual GRC unit</t>
  </si>
  <si>
    <t xml:space="preserve">Facilities</t>
  </si>
  <si>
    <t xml:space="preserve">-Dual GRC units, qty 2 available
-refer to attached photos for details.
-Edwards p/n is A55222110
- includes Edwards p/n A55101054 qty 2</t>
  </si>
  <si>
    <t xml:space="preserve">95412</t>
  </si>
  <si>
    <t xml:space="preserve">-Dual GRC unit
-Was fully operational when de-installed.
-No known damaged, broken or missing parts
-Refer to attached photos for details.
-Edwards p/n is A55222110
-Includes Edwards p/n A55101054 qty 2</t>
  </si>
  <si>
    <t xml:space="preserve">81822</t>
  </si>
  <si>
    <t xml:space="preserve">E2M40 FSPX</t>
  </si>
  <si>
    <t xml:space="preserve">Rotary Vacuum Pump with oil filter</t>
  </si>
  <si>
    <t xml:space="preserve">With outlet oil mist filter.
See attached photos.
Set up for use with US voltage.
Located at our warehouse in Boene, TX 78006.
Can be sold "as is', or refurbished.</t>
  </si>
  <si>
    <t xml:space="preserve">95559</t>
  </si>
  <si>
    <t xml:space="preserve">iQDP40</t>
  </si>
  <si>
    <t xml:space="preserve">Dry Mechanical Pump</t>
  </si>
  <si>
    <t xml:space="preserve">-in excellent condition
-At our warehouse in Avezzano, 67051 (AQ) ,near to Rome, in Italy.
-EU voltage setup
Code A532-40-905
Weight: 186 KG
S/N: 006467491
CE MARKED
-SEE ATTACHED PHOTOS FOR DETAILS
-INCLUDES Electrics Module p/n D37207000 with dongle.
-Dims: 90 cm x 44 cm x 70 cm (h)
The iQDP40 Dry pumping System is a microprocessor controlled, modular, dry 
pump package that provides unparalleled control and monitoring facilities. 
The iQ pumping system can be locally controlled by a hand held LCD control 
panel or remotely controlled through a fully customized tool interface. All 
major control elements are located within the footprint of the pumping 
system.The iQ dry pumping system has integrated sensors, which continuously 
monitor key system performance parameters and give advanced warning of 
problems. These pumps have pump and motor temperature sensors installed.
The iQ pumpset parameters can be monitored and displayed through a variety 
of output devices including: Hand-held or panel mounted control module; 
Local PC or laptop computer; OEM specified tool interface; PC as part of a 
fab-wide network. This is a hand held LCD control panel module provides 
access to: system control and configuration; system status and monitored 
values; diagnostics and recommended corrective action. A tool interface 
module can be used to provide a fully customized interface to your process 
tool. It communicates with the iQ pumping system through a screened twisted 
pair cable. It has integral system configuration which check process pump 
service history log, process/tool specific settings, updated on power-on, 
giving maximum pump interchangeability between process tools.</t>
  </si>
  <si>
    <t xml:space="preserve">54217</t>
  </si>
  <si>
    <t xml:space="preserve">iQDP80 / QMB1200</t>
  </si>
  <si>
    <t xml:space="preserve">Dry Vacuum Pump combo</t>
  </si>
  <si>
    <t xml:space="preserve">pump</t>
  </si>
  <si>
    <t xml:space="preserve">p/n 810-08442R Was used for doped Poly process
Location: Avezzano (AQ) 67051 Italy</t>
  </si>
  <si>
    <t xml:space="preserve">54218</t>
  </si>
  <si>
    <t xml:space="preserve">p/n 810-08442R Was used for doped Poly process Stock photos for 
illustrative puposes only.
Location: Avezzano (AQ) 67051 Italy</t>
  </si>
  <si>
    <t xml:space="preserve">54219</t>
  </si>
  <si>
    <t xml:space="preserve">p/n 810-08442R Was used for doped Poly process.
Location: Avezzano (AQ) 67051 Italy</t>
  </si>
  <si>
    <t xml:space="preserve">54222</t>
  </si>
  <si>
    <t xml:space="preserve">QDP80</t>
  </si>
  <si>
    <t xml:space="preserve">Dry Vacuum Pump</t>
  </si>
  <si>
    <t xml:space="preserve">Location: Avezzano (AQ) 67051 Italy</t>
  </si>
  <si>
    <t xml:space="preserve">54220</t>
  </si>
  <si>
    <t xml:space="preserve">QDP80 + QMB 250F</t>
  </si>
  <si>
    <t xml:space="preserve">54221</t>
  </si>
  <si>
    <t xml:space="preserve">101037</t>
  </si>
  <si>
    <t xml:space="preserve">STPiXA2205C PN: YT63‐1Z‐040</t>
  </si>
  <si>
    <t xml:space="preserve">Turbomolecular Vacuum Pump</t>
  </si>
  <si>
    <t xml:space="preserve">Edwards turbomolecular pump for high vacuum, 2200 L/s. With integrated 
controller. Without power supply and cables.</t>
  </si>
  <si>
    <t xml:space="preserve">101038</t>
  </si>
  <si>
    <t xml:space="preserve">101039</t>
  </si>
  <si>
    <t xml:space="preserve">STPiXA2205C PN:YT63‐1Z‐000</t>
  </si>
  <si>
    <t xml:space="preserve">101040</t>
  </si>
  <si>
    <t xml:space="preserve">101041</t>
  </si>
  <si>
    <t xml:space="preserve">78132</t>
  </si>
  <si>
    <t xml:space="preserve">Electroglas</t>
  </si>
  <si>
    <t xml:space="preserve">Horizon 4085X</t>
  </si>
  <si>
    <t xml:space="preserve">Fully Automatic Prober with an inker</t>
  </si>
  <si>
    <t xml:space="preserve">Manufacturer: Electroglas
Model: Horizon 4085X
Description: Prober EG074
SN: W493110074/153702
Vintage: 1998
Ce marked
Dimensions: 160/180
Weight: 1000 kg
Chuck has temperature control.
TRANS Component Tag – Standard
Release Site: D2 HP06
SAP Equip #: 1000023259 Ceid: ET xx
AGILENT Tech 4062 Parametric Tester E-Test
Teat Head
Tag # 85578
Optem
HF Video Microscope
Location: Avezzano (AQ) 67051 Italy</t>
  </si>
  <si>
    <t xml:space="preserve">92047</t>
  </si>
  <si>
    <t xml:space="preserve">ELES</t>
  </si>
  <si>
    <t xml:space="preserve">ART 200</t>
  </si>
  <si>
    <t xml:space="preserve">Burn In Board testing system</t>
  </si>
  <si>
    <t xml:space="preserve">-Ambient temperature burn-in board testing system.
-Located in Avezzano, Italy.
-System type: ART200 OO 012A
-2 lines each 6 KW, 230 VAC 50 Hz single phase  , Temperature Ambient (5-40 
C), HR% 50% max., Polution degree II, over voltage category II
-Rack type: 12P Rack with 12 slots.
-Driver type: LP120030301 ART 200 HP Memory Driver
-SW Licence: ART 200 TEST EXECUTION SW 1.1.0
ART Package Level Execution Licence for Reliability 1.1.0
ART 200 EXE Memory SPI FW EXE_02-04-0005 Ver 1
Controller: ADVANTECH INDUSTRIAL COMPUTER MODEL 610H
Type of Drivers installed: ELES PPSM 02060
Dimensions:180 cm depth x 145 cm width x 239 cm (H), including wooden base 
or 219 cm (H), without the wooden base.
Please refer to the attached photos for details.</t>
  </si>
  <si>
    <t xml:space="preserve">83513</t>
  </si>
  <si>
    <t xml:space="preserve">Entegris</t>
  </si>
  <si>
    <t xml:space="preserve">RSPX-EUV-036</t>
  </si>
  <si>
    <t xml:space="preserve">EUV Reticle stocker</t>
  </si>
  <si>
    <t xml:space="preserve">- Has CE marking certification.
- De-installed, warehoused.
- Please refer to the attached photos for details.
Tool Specification:
Electrical Power: 100-240VAC Maximum 2.9 Amps @220V
Purifier Model: CE2600KHD8R
Filter model: Si2N0010RV
Gas: XCDA
Max flow: 288 lpm
Max temp: 40 C
max inlet pressure: 0.55 MPa
Capacity: 36 units
Product: Entegris euv-1000
</t>
  </si>
  <si>
    <t xml:space="preserve">100641</t>
  </si>
  <si>
    <t xml:space="preserve">Esec</t>
  </si>
  <si>
    <t xml:space="preserve">2008XP</t>
  </si>
  <si>
    <t xml:space="preserve">100704</t>
  </si>
  <si>
    <t xml:space="preserve">ESEC</t>
  </si>
  <si>
    <t xml:space="preserve">3018</t>
  </si>
  <si>
    <t xml:space="preserve">Gold Ball Bonder</t>
  </si>
  <si>
    <t xml:space="preserve">Type: W-181 without microscope, complete but only for spare parts
Configuration and pictures available upon request
SOLD VIA PRIVATE TREATY BIDDING</t>
  </si>
  <si>
    <t xml:space="preserve">100705</t>
  </si>
  <si>
    <t xml:space="preserve">3088</t>
  </si>
  <si>
    <t xml:space="preserve">Type: W-133, with Microscope,complete but only for spare parts
Please check pictures below for more information
SOLD VIA PRIVATE TREATY BIDDING</t>
  </si>
  <si>
    <t xml:space="preserve">100643</t>
  </si>
  <si>
    <t xml:space="preserve">Esec  </t>
  </si>
  <si>
    <t xml:space="preserve">83739</t>
  </si>
  <si>
    <t xml:space="preserve">ESI</t>
  </si>
  <si>
    <t xml:space="preserve">44</t>
  </si>
  <si>
    <t xml:space="preserve">LASER TRIMMER SPARE PARTS</t>
  </si>
  <si>
    <t xml:space="preserve">System control boards  5
    S/R interface
    LM/LC  2
    IEEE
    Man Functions
Extenders
Linear Motor control cards
Optics
50 VDC Power supply
Linear Motor power amp
Cables
All Tested and ready to go parts
Assortment of small parts
See attached list in excel with links for details regarding each of the 
items available for purchase.
List in html:-
URL 	LOT ID 	Manufacturer 	Model 	Description 	Quantity 	Condition 	
Comments 	Location
https://www.fabsurplus.com/sdi_catalog/salesItemDetails.do?id=83796 	83796 	
ESI 	29286 	ESI pcb Servo Preamp 	1 	excellent 	 Servo Preamp board
Tested good
ESI CKT# 29286
Boerne,TX
https://www.fabsurplus.com/sdi_catalog/salesItemDetails.do?id=83797 	83797 	
ESI 	29282 	ESI pcb Transducer Preamp 	1 	excellent 	Transducer Preamp 
board
Tested good
ESI CKT# 29282
Boerne,TX
https://www.fabsurplus.com/sdi_catalog/salesItemDetails.do?id=83798 	83798 	
ESI 	43175 	4 phase encoder logic assy 	1 	excellent 	4 phase encoder logic 
assy
ckt 43175
Tested good by known refurbisher prior to shipping to our warehouse.
Boerne,TX
https://www.fabsurplus.com/sdi_catalog/salesItemDetails.do?id=83799 	83799 	
ESI 	929284 	MAX Velocity control board 	1 	excellent 	 MAX Velocity 
control board
CKT ASSY 929284
Tested good by known refurbisher prior to shipping to our warehouse.
Boerne,TX
https://www.fabsurplus.com/sdi_catalog/salesItemDetails.do?id=83801 	83801 	
ESI 	40898 	ESI pcb Interrupt control 	1 	excellent 	 InterruptControl 
board
Tested good
ESI CKT# 40898
Boerne,TX
https://www.fabsurplus.com/sdi_catalog/salesItemDetails.do?id=83802 	83802 	
ESI 	42328 	ESI pcb Precharged Servo Preamp 	1 	excellent 	 ESI pcb 
Precharged Servo Preamp
Tested good
ESI CKT# 42328
Boerne,TX
https://www.fabsurplus.com/sdi_catalog/salesItemDetails.do?id=83803 	83803 	
ESI 	29278 	ESI pcb Power Amplifier driver 	1 	excellent 	 Power Amplifier 
driver
Tested good
ESI CKT# 29278
Boerne,TX
https://www.fabsurplus.com/sdi_catalog/salesItemDetails.do?id=83804 	83804 	
ESI 	29800 	Driver power supply 	1 	excellent 	Good, used, tested working 
ESI 29800 power supply
See photos for details
USA voltage setup - 110V
Boerne,TX
https://www.fabsurplus.com/sdi_catalog/salesItemDetails.do?id=83813 	83813 	
ESI 	41751 	Transducer Buffer PCB for ESI 44 	2 	excellent 	Transducer 
Buffer PCB for ESI 44
CKT ASSY 41751
Tested good by known refurbisher prior to shipping to our warehouse.
Boerne,TX
https://www.fabsurplus.com/sdi_catalog/salesItemDetails.do?id=83814 	83814 	
ESI 	42251 	Approach Control PCB for ESI 44 	1 	excellent 	 Approach 
Control PCB for ESI 44
CKT ASSY 42251
Tested good by known refurbisher prior to shipping to our warehouse.
Boerne,TX
https://www.fabsurplus.com/sdi_catalog/salesItemDetails.do?id=83815 	83815 	
ESI 	29292 	ESI pcb Position Encoder Logic 	1 	excellent 	 ESI pcb Position 
Encoder Logic
Tested good
ESI CKT# 29292
Boerne,TX
https://www.fabsurplus.com/sdi_catalog/salesItemDetails.do?id=83816 	83816 	
ESI 	42119 	ESI pcb 4 Phase Control Module 	1 	excellent 	 4 Phase Control 
Module
Tested good
ESI CKT# 42119
Boerne,TX
https://www.fabsurplus.com/sdi_catalog/salesItemDetails.do?id=83817 	83817 	
ESI 	42253 	ESI pcb Power Amplifier driver 	1 	excellent 	 Power Amplifier 
driver
Tested good
ESI CKT# 42253
Boerne,TX
https://www.fabsurplus.com/sdi_catalog/salesItemDetails.do?id=83818 	83818 	
ESI 	42252 	ESI pcb Acceleration Control Assy 	1 	excellent 	Acceleration 
Control Assy
Tested good
ESI CKT# 42252
Boerne,TX
https://www.fabsurplus.com/sdi_catalog/salesItemDetails.do?id=83820 	83820 	
ESI 	24971 	Manual Functions PC Board 	1 	excellent 	 Manual Functions 
Board
CKT ASSY 24971
Tested good by known refurbisher prior to shipping to our warehouse.
Boerne,TX
https://www.fabsurplus.com/sdi_catalog/salesItemDetails.do?id=83822 	83822 	
ESI 	41207 	IEEE 488 Interface 	1 	excellent 	
IEEE 488 Interface pc board
CKT ASSY 41207
Tested good by known refurbisher prior to shipping to our warehouse.
Boerne,TX
https://www.fabsurplus.com/sdi_catalog/salesItemDetails.do?id=83857 	83857 	
ESI 	48503 	Linear motor/Laser Control PC Board 	2 	excellent 	 ESI CKT# 
48503
Linear Motor/Laser Control PC Board
qty 2 available, second board shows problems
Boerne,TX
https://www.fabsurplus.com/sdi_catalog/salesItemDetails.do?id=83858 	83858 	
ESI 	24961 	Extender Board PC Board w/ cables 	2 	excellent 	 ESI CKT# 
24961
Extender Board PC Board w/ cables, Refurbished, tested
qty 2 available
Boerne,TX
https://www.fabsurplus.com/sdi_catalog/salesItemDetails.do?id=83859 	83859 	
ESI 	42356 	S&amp;R Interface PC Board 	1 	excellent 	 ESI CKT# 42356
S&amp;R Interface PC Board, Refurbished, tested
Boerne,TX
https://www.fabsurplus.com/sdi_catalog/salesItemDetails.do?id=83860 	83860 	
ESI 	24955 	Scanner Module PC Board 	3 	excellent 	 Scanner Module Tested 
good
ESI CKT# 24955
Boerne,TX
https://www.fabsurplus.com/sdi_catalog/salesItemDetails.do?id=83936 	83936 	
ESI 	41506 	Bridge Caliobrator PCB for ESI 44 	1 	excellent 	Bridge 
Calibrator
PCB for ESI 44
CKT ASSY 41506
Tested good by known refurbisher prior to shipping to our warehouse.
Boerne,TX
https://www.fabsurplus.com/sdi_catalog/salesItemDetails.do?id=84210 	84210 	
ESI 	Power Assy 	Power supply assy, ESI 44/4400 	1 	excellent 	Good, used, 
bottom assembly for ESI 44 / 4400 laser trimmers
See photos for details
Fans, power supply, etc.
USA voltage setup - 110V
Boerne,TX</t>
  </si>
  <si>
    <t xml:space="preserve">83515</t>
  </si>
  <si>
    <t xml:space="preserve">Extraction Systems</t>
  </si>
  <si>
    <t xml:space="preserve">TMB 150</t>
  </si>
  <si>
    <t xml:space="preserve">Photoresist Contamination Monitor System / Total Amine Analyzer</t>
  </si>
  <si>
    <t xml:space="preserve">-A total molecular base real-time monitor.
-In excellent , operational condition
-Can be inspected By appointment
-ESI 004613 Total Molecular Base Real-Time Monitor System
-10 sample ports upgrade
-20 minute cycle time
-LDL 0.6 ppb
15 inch screen, kbd, mouse, TMB-RTM s/w version 2.x or higher
- 300 ft of certified tubing
-Sensitive to ultra-low concentrations of Ammonia, NMP and Amines.
-Sensitive to all Amines that affect DUV/193 nm resist processing.
-Detects presence of amines in less that 2 minutes
-Multi point system has 10 user configurable sample ports.
-Windows NT operator interface
-Generates trend charts from each sample port.
-Auto creates ASCII log files for each sample port.
-Cleanroom compatible construction and is on wheels.
-Easy install with minimal facility requirements.
-Calibration module, UPS, SECS-GEM</t>
  </si>
  <si>
    <t xml:space="preserve">101441</t>
  </si>
  <si>
    <t xml:space="preserve">FEI Company</t>
  </si>
  <si>
    <t xml:space="preserve">Tecnai G2 F30</t>
  </si>
  <si>
    <t xml:space="preserve">TEM</t>
  </si>
  <si>
    <t xml:space="preserve">100706</t>
  </si>
  <si>
    <t xml:space="preserve">Feutron</t>
  </si>
  <si>
    <t xml:space="preserve">KPK 200 Type 3423/16</t>
  </si>
  <si>
    <t xml:space="preserve">Climate Chamber</t>
  </si>
  <si>
    <t xml:space="preserve"> -40° C to +100°C, Humidity: 10% to 95% r.H., Programmable cycles, 
Air-cooled compressor-New, 2x Openings on the side (round),Viewing window 
heated,Chamber mobile on roles, Refurbished and checked, full functional
Configuration and pictures available upon request.
SOLD VIA PRIVATE TREATY BIDDING</t>
  </si>
  <si>
    <t xml:space="preserve">1557</t>
  </si>
  <si>
    <t xml:space="preserve">FORTREND</t>
  </si>
  <si>
    <t xml:space="preserve">F6000QS</t>
  </si>
  <si>
    <t xml:space="preserve">6 INCH WAFER TRANSFER</t>
  </si>
  <si>
    <t xml:space="preserve">6 INCH</t>
  </si>
  <si>
    <t xml:space="preserve">HBAR PA182-60MJ WAFER LOADER X3,50 SLOT AND 25 SLOT TRANSFER, MANUAL AND 
AUTO,PLASTIC TO QTZ AND QTZ TO PLASTIC, 200VAC,3A,65 PSI CDA Warehoused at 
AVEZZANO., ITALY CAN BE OFFERED AS IS , OR REFURBISHED WITH WARRANTY</t>
  </si>
  <si>
    <t xml:space="preserve">95405</t>
  </si>
  <si>
    <t xml:space="preserve">Fortrend</t>
  </si>
  <si>
    <t xml:space="preserve">101003</t>
  </si>
  <si>
    <t xml:space="preserve">FUJI</t>
  </si>
  <si>
    <t xml:space="preserve">XP243E</t>
  </si>
  <si>
    <t xml:space="preserve">Pick and Place</t>
  </si>
  <si>
    <t xml:space="preserve">as new</t>
  </si>
  <si>
    <t xml:space="preserve">101042</t>
  </si>
  <si>
    <t xml:space="preserve">Genmark</t>
  </si>
  <si>
    <t xml:space="preserve">AVR series</t>
  </si>
  <si>
    <t xml:space="preserve">Cleanroom Vacuum Robot</t>
  </si>
  <si>
    <t xml:space="preserve">Used for Lithography</t>
  </si>
  <si>
    <t xml:space="preserve">101043</t>
  </si>
  <si>
    <t xml:space="preserve">AVR series (1" 2L15")</t>
  </si>
  <si>
    <t xml:space="preserve">NEW.‐ AVR Vacuum Cleanroom Robot ‐ P/N 10130918490 ‐ SMALL Controller ‐ P/N 
9800107061 ‐ ELCO Cable ‐ P/N 910400014A ‐ Rev‐B ‐ Power Cable ‐ P/N 
010130095 ‐ Test &amp; Calibration Check List #28247 ‐ P/N 400‐200319002AVR ‐ 
Test &amp; Calibration Tests Duration Check List #28247 ‐ P/N 400‐200300010 ‐ 
AVR Reference Manual (CD) ‐ P/N 080010021 ‐ Controller Reference Manual 
(CD) ‐ P/N 080010043 ‐ Firmware (CD). Version GB6S‐5.07. Calibration #28247 
‐ O‐ring P/N 050200120 ‐ Screws: 4‐40 X 1/2, SCHD C/S SS ‐ P/N 050010090</t>
  </si>
  <si>
    <t xml:space="preserve">101044</t>
  </si>
  <si>
    <t xml:space="preserve">Gencobot 9 GPR series</t>
  </si>
  <si>
    <t xml:space="preserve">Used for Lithography. ‐ GB9 GPR Vacuum Robot ‐ SMALL Controller ‐ P/N 
98000106841 ‐ 2 ELCO Cables ‐ P/N 910500016 ‐ Power Cable ‐ P/N 010130095 ‐ 
Test &amp; Calibration Check List #21064 ‐ P/N 400‐200319002_GB9 Rev. 1 ‐ Test 
&amp; Calibration Tests Duration Check List #21064 ‐ P/N 400‐200300010 Rev. 1 ‐ 
Gencobot 9 GPR Series Reference Manual ‐ P/N 080010022 ‐ Controller 
Reference Manual ‐ P/N 080010043 ‐ Firmware (Diskette). Version GB9‐5.06. 
Calibration #21064 ‐ O‐ring Large ‐ P/N 050200079</t>
  </si>
  <si>
    <t xml:space="preserve">101045</t>
  </si>
  <si>
    <t xml:space="preserve">GPR series</t>
  </si>
  <si>
    <t xml:space="preserve">Cleanroom Vacuum Elevator</t>
  </si>
  <si>
    <t xml:space="preserve">Used for Lithography. ‐ GPR Vacuum Elevator ‐ SMALL Controller ‐ P/N 
9800107111 ‐ ELCO Cable ‐ P/N 910500016 ‐ Power Cable ‐ P/N 010130095 ‐ 
Test &amp; Calibration Check List #23739 ‐ P/N 400‐200319002_GB4S Rev. 2 ‐ Test 
&amp; Calibration Tests Duration Check List ‐ P/N 400‐200300010 Rev. 2 ‐ GPR 
Series Reference Manual Rev. 1.0 (Oct. 2003) ‐ P/N 080010038 ‐ Firmware 
(CD). Version GB3Z‐1.01. Calibration #23739 ‐ O‐ring</t>
  </si>
  <si>
    <t xml:space="preserve">95407</t>
  </si>
  <si>
    <t xml:space="preserve">Gigi Molina Brevetti Plastici SpA</t>
  </si>
  <si>
    <t xml:space="preserve">Custom</t>
  </si>
  <si>
    <t xml:space="preserve">Manual wet bench</t>
  </si>
  <si>
    <t xml:space="preserve">UP TO 200 mm</t>
  </si>
  <si>
    <t xml:space="preserve">-De-installed
-Warehoused
-Located in Avezzano, (AQ) 67051 Italy
-Can be inspected by appointment
-Qty 3 available
Shipping information:-
Dimensions (Each): 1500 mm x 1200 mm x 1600 mm
Weight: 400 KG
Dimensions and Layout in attached PDF file</t>
  </si>
  <si>
    <t xml:space="preserve">79600</t>
  </si>
  <si>
    <t xml:space="preserve">Manual wet hood</t>
  </si>
  <si>
    <t xml:space="preserve">95406</t>
  </si>
  <si>
    <t xml:space="preserve">76735</t>
  </si>
  <si>
    <t xml:space="preserve">GL Automation</t>
  </si>
  <si>
    <t xml:space="preserve">IDSCOPE</t>
  </si>
  <si>
    <t xml:space="preserve">Wafer bar code reader</t>
  </si>
  <si>
    <t xml:space="preserve">De-installed.
Warehoused.
Location: Avezzano (AQ) 67051 Italy.
Inspection is available by appointment.
This is a system for automatical aligning wafers and reading the wafer IDs 
in less than 40 seconds for one wafer cassette. The system detects and 
communicates wafer presence/absence, slot location, and IDs to the FAB 
host. It is designed for creating wafer lots at the introduction into the 
FAB, catching mixed wafers, tracking wafers, lots, and verifying the 
quality of ID marking at the wafer foundry. The system can be programmed to 
read all or only user specified slots locations.
Specifications:-
•Wafers stay in Cassette
•Extremely Small Footprint
•Reads SEMI 12 or SEMI 13 Scribes
•Wafer Mapping and Alignment
•Full Cassette read as low as 35 sec
•Class 1
1.GENERAL INFORMATION ID Reader
Tool ID WIS04
Serial Number GA101383
Vintage unknown
OEM GL Automation
Model ID Scope
Process
OS Version Windows XP
2.SAMPLE SPECIFICATION
Sample Size Dia. 200mm
Sample Shape Wafer
Cassette Port 1 port
Wafer Cassette KM-803S-H
SMIF Interface No
3. SYSTEM CONFIGURATION
Option
Ionizer Yes
1</t>
  </si>
  <si>
    <t xml:space="preserve">76736</t>
  </si>
  <si>
    <t xml:space="preserve">De-installed.
Warehoused.
Location: Avezzano (AQ) 67051 Italy.
Inspection is available by appointment.
This is a system for automatical aligning wafers and reading the wafer IDs 
in less than 40 seconds for one wafer cassette. The system detects and 
communicates wafer presence/absence, slot location, and IDs to the FAB 
host. It is designed for creating wafer lots at the introduction into the 
FAB, catching mixed wafers, tracking wafers, lots, and verifying the 
quality of ID marking at the wafer foundry. The system can be programmed to 
read all or only user specified slots locations.
Specifications:-
•Wafers stay in Cassette
•Extremely Small Footprint
•Reads SEMI 12 or SEMI 13 Scribes
•Wafer Mapping and Alignment
•Full Cassette read as low as 35 sec
•Class 1
1.GENERAL INFORMATION ID Reader
Tool ID WIS05
Serial Number GA101394
Vintage unknown
OEM GL Automation
Model ID Scope
Process
OS Version Windows XP
2.SAMPLE SPECIFICATION
Sample Size Dia. 200mm
Sample Shape Wafer
Cassette Port 1 port
Wafer Cassette KM-803S-H
SMIF Interface No
3. SYSTEM CONFIGURATION
Option
Ionizer Yes
1</t>
  </si>
  <si>
    <t xml:space="preserve">76737</t>
  </si>
  <si>
    <t xml:space="preserve">De-installed.
Warehoused.
Location: Avezzano (AQ) 67051 Italy.
Inspection is available by appointment.
This is a system for automatical aligning wafers and reading the wafer IDs 
in less than 40 seconds for one wafer cassette. The system detects and 
communicates wafer presence/absence, slot location, and IDs to the FAB 
host. It is designed for creating wafer lots at the introduction into the 
FAB, catching mixed wafers, tracking wafers, lots, and verifying the 
quality of ID marking at the wafer foundry. The system can be programmed to 
read all or only user specified slots locations.
Specifications:-
•Wafers stay in Cassette
•Extremely Small Footprint
•Reads SEMI 12 or SEMI 13 Scribes
•Wafer Mapping and Alignment
•Full Cassette read as low as 35 sec
•Class 1
1.GENERAL INFORMATION ID Reader
Tool ID WIS06
Serial Number GA101395
Vintage unknown
OEM GL Automation
Model ID Scope
Process SCRIBE READ
OS Version Windows XP
2.SAMPLE SPECIFICATION
Sample Size Dia. 200mm
Sample Shape Wafer
Cassette Port 1 port
Wafer Cassette KM-803S-H
SMIF Interface No
3. SYSTEM CONFIGURATION
Option
Ionizer Yes
1</t>
  </si>
  <si>
    <t xml:space="preserve">76738</t>
  </si>
  <si>
    <t xml:space="preserve">De-installed.
Warehoused.
Location: Avezzano (AQ) 67051 Italy.
Inspection is available by appointment.
This is a system for automatical aligning wafers and reading the wafer IDs 
in less than 40 seconds for one wafer cassette. The system detects and 
communicates wafer presence/absence, slot location, and IDs to the FAB 
host. It is designed for creating wafer lots at the introduction into the 
FAB, catching mixed wafers, tracking wafers, lots, and verifying the 
quality of ID marking at the wafer foundry. The system can be programmed to 
read all or only user specified slots locations.
Specifications:-
•Wafers stay in Cassette
•Extremely Small Footprint
•Reads SEMI 12 or SEMI 13 Scribes
•Wafer Mapping and Alignment
•Full Cassette read as low as 35 sec
•Class 1
1.GENERAL INFORMATION ID Reader
Tool ID WIS07
Serial Number GA101396
Vintage unknown
OEM GL Automation
Model ID Scope
Process SCRIBE READ
OS Version Windows XP
2.SAMPLE SPECIFICATION
Sample Size Dia. 200mm
Sample Shape Wafer
Cassette Port 1 port
Wafer Cassette KM-803S-H
SMIF Interface No
3. SYSTEM CONFIGURATION
Option
Ionizer Yes
1</t>
  </si>
  <si>
    <t xml:space="preserve">76739</t>
  </si>
  <si>
    <t xml:space="preserve">De-installed.
Warehoused.
Location: Avezzano (AQ) 67051 Italy.
Inspection is available by appointment.
This is a system for automatical aligning wafers and reading the wafer IDs 
in less than 40 seconds for one wafer cassette. The system detects and 
communicates wafer presence/absence, slot location, and IDs to the FAB 
host. It is designed for creating wafer lots at the introduction into the 
FAB, catching mixed wafers, tracking wafers, lots, and verifying the 
quality of ID marking at the wafer foundry. The system can be programmed to 
read all or only user specified slots locations.
Specifications:-
•Wafers stay in Cassette
•Extremely Small Footprint
•Reads SEMI 12 or SEMI 13 Scribes
•Wafer Mapping and Alignment
•Full Cassette read as low as 35 sec
•Class 1
1.GENERAL INFORMATION ID Reader
Serial Number GA101406
OEM GL Automation
Model ID Scope
Process SCRIBE READ
OS Version Windows XP
2.SAMPLE SPECIFICATION
Sample Size Dia. 200mm
Sample Shape Wafer
Cassette Port 1 port
Wafer Cassette KM-803S-H
SMIF Interface No
3. SYSTEM CONFIGURATION
Option
Ionizer Yes</t>
  </si>
  <si>
    <t xml:space="preserve">71907</t>
  </si>
  <si>
    <t xml:space="preserve">Hamamatsu</t>
  </si>
  <si>
    <t xml:space="preserve">C7103</t>
  </si>
  <si>
    <t xml:space="preserve">PC Controlled IC Back-side Lapping and Wafer Grinding System</t>
  </si>
  <si>
    <t xml:space="preserve">200 mm and packages</t>
  </si>
  <si>
    <t xml:space="preserve">The C7103 is a computerised IC backside polishing system for use when 
preparing a
sample for backside emission analysis or any other analysis technique that 
requires visualization of the chip internally.
De-installed, warehoused, in Avezzano Italy.
See attached photos for details.
Can be sold "as is", or "as is, operational".
Ce marked.
Main Specifications
Operating Range
X-axis: 250 mm (9-13/16 inch)
Y-axis: 150 mm (5-7/8 inch)
Z-axis: 150 mm (5-7/8 inch)
Resolution
0.01 mm/step (X Y Z)
Interface
Parallel (Centronics)
Serial (RS-232C)
Operating Temperature
5 to 40°C
Operating Humidity
20 % to 75 %
Weight and dimensions:
Weight 150 KG Dims: 134 cm x 134 cm x 75 cm (On wooden base)
Consists of:-
-Main Unit
-8 inch vacuum chuck
-IC Wax holder
-PC (HP Vectra with Windows NT 4.0)
-Hamamatsu s/w V 1.30
-Mouse, Kbd, Monitor
-Power transformer for 240V 1 phase power input
-Power supply unit
-Operation and Maint. manual V1.30
-Control paddle
</t>
  </si>
  <si>
    <t xml:space="preserve">100937</t>
  </si>
  <si>
    <t xml:space="preserve">Hesse &amp; Knipps</t>
  </si>
  <si>
    <t xml:space="preserve">BJ 820</t>
  </si>
  <si>
    <t xml:space="preserve">Inidexersystem</t>
  </si>
  <si>
    <t xml:space="preserve">Warehoused. Please check pictures below for more information.
SOLD VIA PRIVATE TREATY BIDDING</t>
  </si>
  <si>
    <t xml:space="preserve">36259</t>
  </si>
  <si>
    <t xml:space="preserve">HITACHI</t>
  </si>
  <si>
    <t xml:space="preserve">S-9300</t>
  </si>
  <si>
    <t xml:space="preserve">SEM - CD (CRITICAL DIMENSION)</t>
  </si>
  <si>
    <t xml:space="preserve">as is all rebuilt</t>
  </si>
  <si>
    <t xml:space="preserve">2 months</t>
  </si>
  <si>
    <t xml:space="preserve">Model: S-9300
Wafer Size: 300mm 
2 open cassette load ports
Completely refurbished to standard spec
 </t>
  </si>
  <si>
    <t xml:space="preserve">101020</t>
  </si>
  <si>
    <t xml:space="preserve">150 mm</t>
  </si>
  <si>
    <t xml:space="preserve">Completely refurbished to standard specification.
Scanning Electron Microscope for Measurement of Critical Dimensions, type 
Hitachi S9300
 Specification
 Performance
 Substrate diameter
 150 mm
 Resolution
 3nm (30A) at 0.8kV
 Magnification
 1k to 300k
 Repeatability of measurements
 3nm (3 sigma)
 Measurement range
 0,1-2,0 um
 SEM-image
 1k to 300k
 Productivity
 35 wafers/hr
 Data processing and saving
 Fail data saving
 Mode of measurement
 Multi-functional
 Double open Cassettes
 Yes
 Auto transfer of wafers from cassette–to
 chamber robot
 Yes
 Sensor of presence wafer into cassettes
If the cassette has no wafer at any selected slot and was selected to load, 
the robot arm vacuum sensor recognizes the absence of the wafer and an 
error message occurs to indicate that no wafer was found at that slot.
 Robot system for moving wafer
 Random access with use of 2 cassettes and more
 Automatic loading and unloading
 Automatic evacuation and automatic
 load/unload
 Step position: feed back to linear scale
 Through Laser feedback
 Chiller
 Required
                 Electron optical system
 Electron Gun
 Schottky emission source
 Accelerating Voltage:
 500V to 1600V, 10V steps, Probe current: 4~24pA
 Electromagnetic Lens
 3-Stage Electromagnetic Lens System with boosting voltage
 Objective aperture
 4-opening, click-stop, heated aperture is
 selectable/adjustable outside the vacuum
 Scan Coil
 2-Stage Electromagnetic Deflection
 Wafer Imaging Ability
 Entire Surface of 12 inch wafer
 Resolution
 3nm (800V)
                 Field of view: 1.2mm
                 SECS/GEM communication interface
                 Dual XY Hitachi Microscale
                 DSP Image Processing
                 BSE Mode Functionality
                 Multipoint Measurement Function
                 Edge Roughness Function
 </t>
  </si>
  <si>
    <t xml:space="preserve">100729</t>
  </si>
  <si>
    <t xml:space="preserve">Hitachi</t>
  </si>
  <si>
    <t xml:space="preserve">SU1510</t>
  </si>
  <si>
    <t xml:space="preserve">SEM</t>
  </si>
  <si>
    <t xml:space="preserve">56141</t>
  </si>
  <si>
    <t xml:space="preserve">Innolas</t>
  </si>
  <si>
    <t xml:space="preserve">ILS 700P</t>
  </si>
  <si>
    <t xml:space="preserve">Laser Edge Isolation</t>
  </si>
  <si>
    <t xml:space="preserve">Innolas Laser
Currently in storage in Port Klang, Malaysia.
s/n P329
Operational prior to de-installation
In-line with Baccini Solar Cell Line 156mm Solar Cell line
Single Lane process
Description: Photovoltaic Industry Laser
Spesifications: for Processing of Monocrystalline and Polycrystalline 
Silicon Solar Cells Tool for Use in Photovoltaic Laser Applications
Examples for Processing Techniques:
Laser Edge Isolation
Laser Fired Contacts Micro via Hole Drilling
 SiN-Ablation/SiO2-Ablation
Downsizing
Surface Modification
Laser Scribing
Surface Restructuring
208V, 3 Ph, 50/60 Hz, CE
Crated, in warehouse, can be inspected by appointment
Weight and dimensions:-
item #30 Innolas main body 330 cm x 220 cm x 190 cm weight kg 2000
item #13 UI of innolas 68 cm x 60 cm x 265 cm weight  kg 20</t>
  </si>
  <si>
    <t xml:space="preserve">101046</t>
  </si>
  <si>
    <t xml:space="preserve">Jel</t>
  </si>
  <si>
    <t xml:space="preserve">MCR3200C‐ 400‐AM‐ 10358</t>
  </si>
  <si>
    <t xml:space="preserve">Cleanroom Handling Robot</t>
  </si>
  <si>
    <t xml:space="preserve">‐ Cleanroom Robot ‐ MCR3200C‐400‐AM‐10358 (S/N 11611156) ‐ 3‐axis Motion 
Controller ‐ C5352S‐01069 (S/N 11611156 (117/02)) ‐ Teaching Box ‐ 
JCT4B‐0500 ‐ Signal Cable ‐ 4K‐031401‐0300 ‐ Encoder Cable ‐ 4K‐038781‐0300 
‐ Motor Cable ‐ 3K‐038791‐0300 ‐ Cable ‐ 4K‐051662 ‐ Cable ‐ 4K‐051672 ‐ 
Serial Cable ‐ 4K‐005671‐0500 ‐ Inspection Sheet / Quality Certificate ‐ 
Documentation (CD) ‐ Communication Software (CD) ‐ Spare vacuum tubing and 
O‐rings</t>
  </si>
  <si>
    <t xml:space="preserve">101047</t>
  </si>
  <si>
    <t xml:space="preserve">SCR32000CS‐ 450‐PM</t>
  </si>
  <si>
    <t xml:space="preserve">JEL cleanroom robot without accessories. The robot is equipped with a 38cm 
long dualblade end‐effector with vacuum suction cups.</t>
  </si>
  <si>
    <t xml:space="preserve">100991</t>
  </si>
  <si>
    <t xml:space="preserve">Jeol</t>
  </si>
  <si>
    <t xml:space="preserve">JWS7500E w/Noran EDX</t>
  </si>
  <si>
    <t xml:space="preserve">Wafer Inspection System (SEM)</t>
  </si>
  <si>
    <t xml:space="preserve">De-installed and warehoused. Was in working condition when removed.
Please check pictures below for more information.
This tool was functional when de-installed in 2008. It has been in storage 
since then.
It includes a NORAN EDX analysis unit, as shown in the photos.
The Noran EDX unit is a Noran Freedom Voyager with a detector P/N 
668B-1FSS, specified resolution 148</t>
  </si>
  <si>
    <t xml:space="preserve">56310</t>
  </si>
  <si>
    <t xml:space="preserve">Jonas and Redmann</t>
  </si>
  <si>
    <t xml:space="preserve">Q2 WHD A</t>
  </si>
  <si>
    <t xml:space="preserve">Loader for Centrotherm E2000 furnace</t>
  </si>
  <si>
    <t xml:space="preserve">156 mm and 125 mm</t>
  </si>
  <si>
    <t xml:space="preserve">MODEL: Q2 WHD A  
serial number 40-020-11/1
Automated Loader for Centrotherm E2000 horizontal POCl3 furnace for solar 
cell processing.
In warehouse, wrapped, inspection by appointment only
Additional photos are available upon request.
see photos for details of storage conditions.
see photos for specification details
will load the following cell sizes: 125 mm, 156 mm
Installed dimensions: 448 mm x 320 mm x 282 cm (h)
weight 1700 kg
packed dimensions: 270 cm x 225 cm x 240 cm (h).
Stored in Port Klang, Malaysia.</t>
  </si>
  <si>
    <t xml:space="preserve">79595</t>
  </si>
  <si>
    <t xml:space="preserve">K Tech Engineering</t>
  </si>
  <si>
    <t xml:space="preserve">BK04A</t>
  </si>
  <si>
    <t xml:space="preserve">Blister tape applicator for microelectronic components</t>
  </si>
  <si>
    <t xml:space="preserve">-In Avezzano (AQ) 67051 Italy
-CE marked
-In operational condition
-De-installed, warehoused.
-see photo for details
-Type ELX / ATM-98 Table top / Manual
Shipping Information:
Dimensions: 1500 mm x 500 mm x 500 mm weight 50 KG</t>
  </si>
  <si>
    <t xml:space="preserve">100939</t>
  </si>
  <si>
    <t xml:space="preserve">Karl Suss</t>
  </si>
  <si>
    <t xml:space="preserve">MA 25</t>
  </si>
  <si>
    <t xml:space="preserve">Mask Holder</t>
  </si>
  <si>
    <t xml:space="preserve">1 Set for 4" Wafer (Front-/Backside), 1 Set for 5" Wafer (Front-/Backside)
Please check pictures below for more information
SOLD VIA PRIVATE TREATY BIDDING</t>
  </si>
  <si>
    <t xml:space="preserve">100707</t>
  </si>
  <si>
    <t xml:space="preserve">MA 45</t>
  </si>
  <si>
    <t xml:space="preserve">Mask Aligner</t>
  </si>
  <si>
    <t xml:space="preserve">76802</t>
  </si>
  <si>
    <t xml:space="preserve">KEITHLEY</t>
  </si>
  <si>
    <t xml:space="preserve">487</t>
  </si>
  <si>
    <t xml:space="preserve">PICO AMMETER </t>
  </si>
  <si>
    <t xml:space="preserve">Current condition: De-installed, warehoused, crated.
Location: Avezzano, (AQ) 67051 Italy
The Model 487 is designed for measurement of low currents and very high 
resistances. This instrument incorporates all the capabilities of the 486, 
and adds a programmable ±500V source. This combination of picoammeter and 
voltage source provides a powerful high resistance meter and fast 
picoammeter in one instrument.
The 487 makes current measurements from 10fA to 2mA. Two voltage source 
ranges are available: a 500V range with 10mV resolution and a 50V range 
with 1mV resolution. A PRESET button allows the user to toggle between two 
separate source values.
The 487 sources up to 500V, measures the current with 10fA sensitivity, and 
then instantly calculates the resistance value, from 500m to 5  1016. 
The unit displays either current or resistance. Reading inter- vals from 
10ms to 1000s can be programmed, simplifying tests that require a 
predetermined “soak” time.
Two displays, one for current readings and one for voltage sourcing, permit 
the voltage setting and the measured current to be viewed effective test 
instruments for performing such tasks as resis- tivity, I-V measurements, 
component leakage, and insulation resistance. A common test procedure, 
writ- ten by the American Society of Testing and Materials, D257: D-C 
RESISTANCE OR CONDUCTANCE OF INSULATING MATERIALS, is easily performed with 
the 487 or the 6517A.
AMMETER
   ANALOG OUTPUT
 RANGE
RESOLUTION
ACCURACY (1 Year)* 18°–28°C
±(%rdg+offset)
    Rise Time (10%–90%) Analog Filter
  OFF ON
  2 nA
  10 fA
 0.3 + 500 fA
  12 ms 70 ms
 20 nA
 100 fA
 0.2 + 3 pA
  4 ms 17 ms
 200 nA
  1 pA
 0.15 + 20 pA
  800 µs 4 ms
  2 µA
  10 pA
 0.15 + 200 pA
  380 µs 2 ms
20
µA
 100 pA
0.1
+ 2 nA
  160 µs
370 µs
200
µA
  1 nA
0.1
+ 20 nA
  160 µs
370 µs
2
mA
  10 nA
0.1
+ 200 nA
  160 µs
370 µs
* When properly zeroed.
 MAXIMUM OVERLOAD: 350V peak on nA ranges and 2µA range; 50V peak on 20µA, 
 200µA, and 2mA ranges. Higher voltage sources must be current limited at 
 3mA.
 INPUT VOLTAGE BURDEN: &lt;200µV (18°–28°C) for inputs &lt;100µA; &lt;2mV for 
 inputs  100µA; 20µV/°C tempera- ture coefficient.
TEMPERATURE COEFFICIENT (0°–18°C &amp; 28°–50°C): ±(0.15  applicable accuracy 
specification)/ °C.
NMRR: &gt;60dB at 50Hz (LINE 50Hz integration) or 60Hz (LINE 60Hz 
integration).
ANALOG OUTPUT:
Range: ±2V for full range input (non-inverting).
Accuracy: ±(2.5% + 3mV); resistive loads &gt;2k; 18°–28°C.
Impedance: &lt;100, DC–2kHz.
RANGING: Automatic or manual.
AUTORANGING TIME: &lt;200ms to final range (analog filter OFF).
 INTEGRATION
 EXTERNAL
 CONTINUOUS INTO
 TRIGGERED
 INTO
  VIA
 IEEE-488
  SETTING
RESOLUTION
  DATA STORE
 DATA STORE
BUS**
  FAST
41⁄2-Digit
 100
180
  16
  LINE 60Hz
51⁄2-Digit
 40
 44
  14
  LINE 50Hz
51⁄2-Digit
 33
 38
  12
   VOLTAGE SOURCE (487 only):
    RANGE STEP (1 Year) NOISE COEFFICIENT
    (maximum SIZE 18°–28°C (p-p)*** 0°–18°C &amp; value) (typical) 
    ±(%setting+offset) 0.1–10Hz 28°–50°C
   ±505.00 V 10 mV 0.15 + 40 mV &lt;1.5 mV 80 ppm + 2 mV/°C
   ±50.500 V 1 mV 0.1 + 4 mV &lt;150 µV 50 ppm + 200µV/°C
   *** With LO terminal connected to chassis.
   SELECTABLE CURRENT LIMIT: 2.5mA ±0.5mA or 25µA ±5µA.
   WIDEBAND NOISE: &lt;30mV p-p 0.1Hz to 20MHz.
   TIME STABILITY: ±(0.003% + 1mV) over 24 hours at constant temperature.
   OUTPUT RESISTANCE: &lt;2.5.
   V/I OHMS (487 only)
     Used with voltage source; resistance calculated from voltage setting 
   and measured current. V/I OHMS accuracy equals voltage source accuracy 
   plus ammeter accuracy. Typical accuracy better than 0.6% for readings 
   between 1k and 1T.
</t>
  </si>
  <si>
    <t xml:space="preserve">100899</t>
  </si>
  <si>
    <t xml:space="preserve">Keithley</t>
  </si>
  <si>
    <t xml:space="preserve">S450</t>
  </si>
  <si>
    <t xml:space="preserve">Test System</t>
  </si>
  <si>
    <t xml:space="preserve">-The following tester is available for immediate sale.
Configuration:-
Configuration
S425: VIMS (Volt/current/measure module)    4
S630: SMU ( source-measure unit)   
SRU (system ref unit)    1
SMM (system measurement module)    0
PAU (pico amp unit)    1
S425: CGK (capa/conductance measure)    1
S630: CMTR (capacitance meter )   
FCM (frequency counter)    1
ETM (elapsed timer module)    1
LCR   
Dual pulse generator (81110A)   
Prog counter/timer (Keithley 775)   
Prog counter/timer (Keithley 776)    74849
card file assembly (60140-CFA)    NO
MtrLcr test cal tmr Unit (HP4284)    NO
Dual pulse generator (81110A)    DE41B0
Machine type    Sun Ultra 5
Operating system    Solaris 2.8
Serial No.    FW9245XXXX
Machine type    Tektro NC217
Operating system    NC bridge</t>
  </si>
  <si>
    <t xml:space="preserve">71632</t>
  </si>
  <si>
    <t xml:space="preserve">KLA-TENCOR</t>
  </si>
  <si>
    <t xml:space="preserve">2122</t>
  </si>
  <si>
    <t xml:space="preserve">WAFER DEFECT INSPECTION</t>
  </si>
  <si>
    <t xml:space="preserve">Deinstalled, barrier bagged, warehoused.
Located at our Boerne TX Warehouse.
Includes manuals, software, main computer and inspection station.
Power up of computer is available with deposit of 10%
s/n W21xx801</t>
  </si>
  <si>
    <t xml:space="preserve">100730</t>
  </si>
  <si>
    <t xml:space="preserve">KLA-Tencor</t>
  </si>
  <si>
    <t xml:space="preserve">Alpha Step IQ</t>
  </si>
  <si>
    <t xml:space="preserve">Surface Profiler</t>
  </si>
  <si>
    <t xml:space="preserve">100731</t>
  </si>
  <si>
    <t xml:space="preserve">Candela CS20V</t>
  </si>
  <si>
    <t xml:space="preserve">Wafer Inspection</t>
  </si>
  <si>
    <t xml:space="preserve">101448</t>
  </si>
  <si>
    <t xml:space="preserve">Puma 9120</t>
  </si>
  <si>
    <t xml:space="preserve">Darkfield Inspection</t>
  </si>
  <si>
    <t xml:space="preserve">101449</t>
  </si>
  <si>
    <t xml:space="preserve">SpectraFX 200</t>
  </si>
  <si>
    <t xml:space="preserve">Film Thickness Measurement System</t>
  </si>
  <si>
    <t xml:space="preserve">101451</t>
  </si>
  <si>
    <t xml:space="preserve">Surfscan SP2</t>
  </si>
  <si>
    <t xml:space="preserve">Particle Measurement</t>
  </si>
  <si>
    <t xml:space="preserve">101033</t>
  </si>
  <si>
    <t xml:space="preserve">WaferSight</t>
  </si>
  <si>
    <t xml:space="preserve">WAFER FLATNESS CHECKER</t>
  </si>
  <si>
    <t xml:space="preserve">100907</t>
  </si>
  <si>
    <t xml:space="preserve">KLA-Tencor </t>
  </si>
  <si>
    <t xml:space="preserve">SFX100</t>
  </si>
  <si>
    <t xml:space="preserve">Thickness Measurement System</t>
  </si>
  <si>
    <t xml:space="preserve">Please check pictures beow for more information.</t>
  </si>
  <si>
    <t xml:space="preserve">101359</t>
  </si>
  <si>
    <t xml:space="preserve">KLA-Tencor 	</t>
  </si>
  <si>
    <t xml:space="preserve">Candela 8600</t>
  </si>
  <si>
    <t xml:space="preserve">Film Thickness Measurement</t>
  </si>
  <si>
    <t xml:space="preserve">Please check pictures below for more information.</t>
  </si>
  <si>
    <t xml:space="preserve">101034</t>
  </si>
  <si>
    <t xml:space="preserve">Kohyoung </t>
  </si>
  <si>
    <t xml:space="preserve">KY8030II </t>
  </si>
  <si>
    <t xml:space="preserve">AOI &amp; SPI</t>
  </si>
  <si>
    <t xml:space="preserve">SMT</t>
  </si>
  <si>
    <t xml:space="preserve">Max. 330 x 250mm PCB size
Left to Right / Front rail fixing
20 um
Fully tested</t>
  </si>
  <si>
    <t xml:space="preserve">101021</t>
  </si>
  <si>
    <t xml:space="preserve">KY8030II-L </t>
  </si>
  <si>
    <t xml:space="preserve">20um resolution
Single lane / Left to Right / Front rail fixing
460 x 400mm PCB size
Working condition 
Full testing before shipment</t>
  </si>
  <si>
    <t xml:space="preserve">15066</t>
  </si>
  <si>
    <t xml:space="preserve">LAMBDA PHYSIK</t>
  </si>
  <si>
    <t xml:space="preserve">Novaline K2005</t>
  </si>
  <si>
    <t xml:space="preserve">EXCIMER LASER</t>
  </si>
  <si>
    <t xml:space="preserve">facilities</t>
  </si>
  <si>
    <t xml:space="preserve"> -sw version 2.793s
 -Average power 40W
 -O/P 0.02 J/Pulse
 -Duration 10 to 50 ns
-wavelength 248 nm
-ce marked 380-400 v , 50/60Hz 3 phase 5 wire 22A
-Novatube
-Novapowerswitch replaced in 2005, model NPS S10D
 -Novatube replaced in 2006, s/n 617X, part number 26492116. Lamda Physik 
model n. 264922160 (april 2006) C
onfiguration LDU: CAP, DG, NHE,DP,SP,MCT
Wavelength calibration module replaced Jan 2004
197 X 95 X 160 CM WEIGHT 1000 KG</t>
  </si>
  <si>
    <t xml:space="preserve">101013</t>
  </si>
  <si>
    <t xml:space="preserve">Matheson</t>
  </si>
  <si>
    <t xml:space="preserve">UR25K429</t>
  </si>
  <si>
    <t xml:space="preserve">GaN MOCVD (6"x7)</t>
  </si>
  <si>
    <t xml:space="preserve">System was installed in the second half of 2015 and recently professionally 
decommissioned, crated and put into storage.
Specification available upon request.
Please check pictures below for more information.</t>
  </si>
  <si>
    <t xml:space="preserve">100902</t>
  </si>
  <si>
    <t xml:space="preserve">Mattson</t>
  </si>
  <si>
    <t xml:space="preserve">Suprema</t>
  </si>
  <si>
    <t xml:space="preserve">PR Stripper</t>
  </si>
  <si>
    <t xml:space="preserve">De-installed, Warehoused.
Can be inspected by appointment.
Please check pictures below for more information.</t>
  </si>
  <si>
    <t xml:space="preserve">100732</t>
  </si>
  <si>
    <t xml:space="preserve">Maxis</t>
  </si>
  <si>
    <t xml:space="preserve">300LAH</t>
  </si>
  <si>
    <t xml:space="preserve">ICP Etcher</t>
  </si>
  <si>
    <t xml:space="preserve">79571</t>
  </si>
  <si>
    <t xml:space="preserve">Mazzali</t>
  </si>
  <si>
    <t xml:space="preserve">Climatest C320G5</t>
  </si>
  <si>
    <t xml:space="preserve">Temperature and humidity testing chamber</t>
  </si>
  <si>
    <t xml:space="preserve">-Deinstalled, warehoused.
-In working condition
-See photos for details
-Available for immediate consignment
-Can be inspected by appointment
-For temperature and humidity testing
-Located in Avezzano 67051 Italy
-Used for testing at up to 85% humidity at up to  85 celcius
-weight 320 kg
-external dimensions: 1010 mm x 1880 mm x 1130 mm.
Technical Characteristics - Mazzali Climatest C330G5 Temperature and 
Humidity Oven
Temperature Range: -40 C to +150 C
Capacity: 300 litres
Supply Voltage: 380 Volts / 3 phase / + neutral + Earth, 50/60 Hz
Maximum Power: 2 x 2200 Watts
Maximum Current: 16A
Manuals and electrical diagrams are included with the chamber</t>
  </si>
  <si>
    <t xml:space="preserve">79572</t>
  </si>
  <si>
    <t xml:space="preserve">80038</t>
  </si>
  <si>
    <t xml:space="preserve">MDA Scientific</t>
  </si>
  <si>
    <t xml:space="preserve">System 16</t>
  </si>
  <si>
    <t xml:space="preserve">Toxic Gas Monitor</t>
  </si>
  <si>
    <t xml:space="preserve">MDA Scientific System 16 toxic gas monitor, In very good condition.
Uncrated and located in our Boerne, TX warehouse.
Powered up, see photos, shows boot-up on printer, gas panels go green and 
system appears to work. Includes Calibration optics, see photos.
This system has also been maintained very well, see maintenance paperwork.
We have this excellent condition MDA Scientific System 16 Toxic Gas 
Monitor, with modules for Hydrides and Alphatic Amines/Ammonia
It powers up and appears to run, see photos, gas panels light up and go 
green, printer works, etc.
Includes Calibration Optical, see photos. Sold as-is, and will ship Freight 
from our Boerne, Texas 78006 Warehouse.
Please call if you have questions or would like to make an offer on this 
great unit. It is very clean and working.
</t>
  </si>
  <si>
    <t xml:space="preserve">4007</t>
  </si>
  <si>
    <t xml:space="preserve">MDC (Materials Development Corp.)</t>
  </si>
  <si>
    <t xml:space="preserve">DUO CHUCK CSM16</t>
  </si>
  <si>
    <t xml:space="preserve">CV Measurement system</t>
  </si>
  <si>
    <t xml:space="preserve">Deinstalled, barrier bagged, warehoused
Location: Avezzano (AQ) 67051 Italy.
This item only includes the "Duo chuck" main unit, not computer and 
peripherals. See attached photos for what is included.</t>
  </si>
  <si>
    <t xml:space="preserve">71902</t>
  </si>
  <si>
    <t xml:space="preserve">Microcontrol</t>
  </si>
  <si>
    <t xml:space="preserve">MWE Plus</t>
  </si>
  <si>
    <t xml:space="preserve">UV Wafer Eraser with cassette loading</t>
  </si>
  <si>
    <t xml:space="preserve">200 mm , 150 mm, 125 mm</t>
  </si>
  <si>
    <t xml:space="preserve">With Cooling exhaust.
-Deinstalled, warehoused.
-In working condition
-See photos for details
-Available for immediate consignment
-Can be inspected by appointment
-Located in Avezzano 67051 Italy
-See attached photos for details.
-Has a CE Mark
Dimensions of pallet: 89 cm x 136 cm x 75 cm 9h) weight 70 KG</t>
  </si>
  <si>
    <t xml:space="preserve">101024</t>
  </si>
  <si>
    <t xml:space="preserve">MKS Instruments</t>
  </si>
  <si>
    <t xml:space="preserve">162-0040K</t>
  </si>
  <si>
    <t xml:space="preserve">Inline Pneumatic Valve ISO-KF NW 40 flanges</t>
  </si>
  <si>
    <t xml:space="preserve">Available in our stock.
Please check pictures below for more information.</t>
  </si>
  <si>
    <t xml:space="preserve">77665</t>
  </si>
  <si>
    <t xml:space="preserve">Neslab</t>
  </si>
  <si>
    <t xml:space="preserve">HX-2000</t>
  </si>
  <si>
    <t xml:space="preserve">75 KW Recirculating Chiller</t>
  </si>
  <si>
    <t xml:space="preserve">chiller</t>
  </si>
  <si>
    <t xml:space="preserve">Used Neslab HX-2000 chiller
deinstalled 2012, in storage in our Texas warehouse.
Cooling Capacity:
75 KW at 25 Celcius temperature
45 KW at 10 Celcius Temperature (See attached table).
The HX2000 Recirculating Chiller is designed to provide a continuous flow 
of cooling fluid at a constant temperature and pressure.
The unit consists of a reservoir, circulating pump, air-cooled 
refrigeration system, and a digital temperature controller.
The unit can run from a remote monitoring/controlling  device.The unit is 
designed for all-weather use. This allows heat produced by theinstrument 
being cooled to be discharged outdoors. The high capacity pump allows the 
unit to be located a great distance from the instrument being cooled. The 
pump flow is adjustable at the unit.
BOM: 319109291701
S/N: 101205034
Volts: 460 Hz: 60 Phase: 3
Total current: 40A
Max. Fuse: 90 A
Compressor RLA: 35 LRA: 154
Hi Pressure: 450 PSI Low Pressure: 150 PSI
Charge: R22, 90 LBS
Motors: Pump 1EA, FLA: 7.0 HP, CP100
Fan: 2EA, FLA: 1.0/1.0
Made in USA
 </t>
  </si>
  <si>
    <t xml:space="preserve">101002</t>
  </si>
  <si>
    <t xml:space="preserve">NexTest</t>
  </si>
  <si>
    <t xml:space="preserve">Maverick 2 GT, base</t>
  </si>
  <si>
    <t xml:space="preserve">Tester</t>
  </si>
  <si>
    <t xml:space="preserve">100708</t>
  </si>
  <si>
    <t xml:space="preserve">Nikon</t>
  </si>
  <si>
    <t xml:space="preserve">Eclipse LV 100</t>
  </si>
  <si>
    <t xml:space="preserve">Stereomicroscope</t>
  </si>
  <si>
    <t xml:space="preserve">100738</t>
  </si>
  <si>
    <t xml:space="preserve">G6</t>
  </si>
  <si>
    <t xml:space="preserve">6</t>
  </si>
  <si>
    <t xml:space="preserve">101005</t>
  </si>
  <si>
    <t xml:space="preserve">NTS Co., Ltd</t>
  </si>
  <si>
    <t xml:space="preserve">NSC</t>
  </si>
  <si>
    <t xml:space="preserve">NSC-20280</t>
  </si>
  <si>
    <t xml:space="preserve">101006</t>
  </si>
  <si>
    <t xml:space="preserve">NSC-4028</t>
  </si>
  <si>
    <t xml:space="preserve">CMP Equipment 6"</t>
  </si>
  <si>
    <t xml:space="preserve">31246</t>
  </si>
  <si>
    <t xml:space="preserve">PMS</t>
  </si>
  <si>
    <t xml:space="preserve">Liquitrack 776200</t>
  </si>
  <si>
    <t xml:space="preserve">Non volatile residual Monitor</t>
  </si>
  <si>
    <t xml:space="preserve">Detects non-volatile residue in ultrapure water. Allows continuous 
monitoring in real time. Main features:- -measures impurity levels in PPD 
or PPM depending on the model -this model, 7762, measures impurities in the 
range 10 PPT to 10 PPB Located At Avezzano, Italy. CE Marked serial number 
70. Object of measurement: detection of nonvolatile impurity concentration 
in ultrapure water Method: Water droplet atomization and subsequent drying 
to recover non-volatile residue Model 7762 Detection range: 10 ppt to 10 
ppb Calibration Method: Calibration checked by AAS analysis of pure KCl in 
water sample flow rate: 0.875 mL/min max external water inlet pressure: 483 
kPa (80 psi). TOTAL FLOWRATE: BETWEEN 50-80 Ml/MIN AT 138-207 Kpa (20-30 
PSI) WATER TEMP: 20-50 C ambient temp: 15-35 C Humidity: should be less 
than 85% Response time: within 3.25 minutes from the time the sample 
reaches water inlet to 95% of final stabilized reading Internal feedwater 
pressure: 138-207 kPa Accuracy: +/-10% of KCl in water by AAS analysis 
Residue drying temp: 120 C (optional settings 95, 70 and 45 C). Output: RS 
232, serail, BNC analog (0-10V, 4-20mA) Can drive a load of 450 ohms 
sampling time: 1 sec on NRM display, 20 sec on computer display Power 
switchable 115/230/240V +/- 10%, 50/60 Hz 1.5 amp Material in contact with 
water: PFA Teflon, 316 stainless, sapphire Dimensions: 51.4 x 43,2 x 23.2 
cm weight: 25 KG Environmental conditions: -Indoor use -up to 2000 m 
-temperature 4-20 C -humidity 0-90% -overvoltage cat. 2 -Pollution degree 
cat. 2 Injection valve options *********************** Stator: PEEK Flat 
stator face: polished alumina ceramic Single-point pressure adjusting screw 
located at the shaft end of the valve Standard rotor seal tolerance: Entire 
pH from 0-14 Max temperature: 50C Pressure rating: 34 MPa (5000 psi) Max 
operating torque: 17 kg/cm; 10 kg/cm is typical -CE Marked -Includes 
operatons and service manuals Includes: service manual p/n 1977701
Location: Avezzano (AQ) 67051 Italy</t>
  </si>
  <si>
    <t xml:space="preserve">54210</t>
  </si>
  <si>
    <t xml:space="preserve">Poly Design Inc.</t>
  </si>
  <si>
    <t xml:space="preserve">Heated Quartz Boat storage / drying system</t>
  </si>
  <si>
    <t xml:space="preserve">Heated storage chamber for quartz boats from vertical furnaces. Overall 
dimensions 375 cm (l) x 75 cm (w) x 187 cm (h) Chamber size (4 chambers) 
386 cm x 54 cm x 30 cm (h) Door size 141 cm x 30 cm (h) -Includes 
thermocouple controlled heater -Includes HEPA fan-filter forced air flow 
-Controls: WATLOW -Made by Poly Design Inc, Garland, TX
Location: Avezzano 67051 (AQ) Italy.</t>
  </si>
  <si>
    <t xml:space="preserve">77670</t>
  </si>
  <si>
    <t xml:space="preserve">Rasco</t>
  </si>
  <si>
    <t xml:space="preserve">BCU-750</t>
  </si>
  <si>
    <t xml:space="preserve">Brine Chiller</t>
  </si>
  <si>
    <t xml:space="preserve">Canon Temperature Control Unit, for FPA 5000 ES2+
Rasco BCU-750 Chiller
Very good condition, was used with a Canon ES2+ and was deinstalled, crated 
and warehoused. Now located in Boerne, Texas USA warehouse.</t>
  </si>
  <si>
    <t xml:space="preserve">57773</t>
  </si>
  <si>
    <t xml:space="preserve">Rena</t>
  </si>
  <si>
    <t xml:space="preserve">Etcher</t>
  </si>
  <si>
    <t xml:space="preserve">In-Line Etching System </t>
  </si>
  <si>
    <t xml:space="preserve">Machine number:050119/10582
De-installed, warehoused, located in San Antonio, TX.
The equipment is designed using the principle of cascade to minimize the 
DI-water consumption by using the overflow water in parts. Wafers are 
processed in this system to be rinsed, dried, etched, dried and 
automatically removed from this modern and precise RENA system. The machine 
consists of:-
a process bath including the input station
-two water rinse baths -an alkaline clean bath (KOH)
-an acidic clean bath (HF/HCl)
-an air dryer including the output station
-an electrical controller
-Base frame constructed of white Poly-Propylene
-Length 5336 mm
-Depth 1100 mm
-Height 2055 mm
This tool has been deinstalled, and currently located in our Boerne, TX 
Warehouse.
RENA
Machine Type:
Laboratory Etching System: Inline Etching Machine
2.4 Connection Data
2.4.1 Electrical Energy
Electrical operating voltage: 480V 3Ph+N+PE
Frequency: 60Hz
Control Voltage: 24V DC
Full power vurrent: 19 A
Add. suply-voltage: 110V/6A 60Hz 1PH+N+PE
2.4.2 Medias
DI-Water supply - cold
 - From Central Supply System
 - Connection: 32DN25, PP grey led to the back of the machine
 - Pressure: 4 bar
 - Temperature: 20 deg C
 - Max Flow: 0.7 Nm3/h
 - Aver Flow: 0.6 Nm3/h
 HF Supply
 - From central supply system into pump tank of the machine
 - Connection: 1/2" / 40DN32, PPgrey led to the back of the machine
 - Temperature: 20 deg C
 HNO3 supply
  - From central supply system into pump tank of the machine
  - Connection: 1/2" / 40DN32, PFA / PPgrey led to the back of the machine
  - Temperature: 20 deg C
  H2SO4 supply
  - From central supply system into pump tank of the machine
  - Connection: 1/2" / 40DN32, PFA /PPgrey led to the back of the machine
  - Temperature: 20 deg C
  2.4.3 Cooling water supply/return
  City water supply to Alkaline Clean (cooling water)
  - Connection: 20DN15, Pgrey led to the back of the machine
  - Temperature: 10 deg C
  - Max Flow: 0.6 Nm3/h
  City water return from Alkaline Clean (cooling water)
  - Connection: 20DN15, PPgrey led to the back of the machine
  - Temperature: &gt;10 deg C
  2.4.4 Chiller supply/return
  City water supply for chiller (Cooling water)
  - Connection: 1/2" PVC, fabric tube led to the back side of chiller
  - Temperature: 10 deg C
  - Max Flow: 0.3 NM3/h
  City Water return for chiller (Cooling water)
  - Connection: 1/2" PVC, fabric tube led to the back side of the chiller
  - Temperature: approx. 35 deg C
  - Max Flow: 0.3 Nm3/h
  2.4.5 CDA (Clean Dry Air)
  Clean dry air for air knife and air pipes
  - Connection: 25DN20, PPgrey led to the back of the machine
  - Pressure: 6 bar
  - Temperature: 20 deg C
  - Max Flow: 108 Nm3/h
  - Aver. Flow: 81 NM3/h
  Clean Dry Air for valves and diaphgarm pumps
  - Connection: 1/2" SS Swagelok led to the back of the machine
  - Pressure: 6 bar
  - Temperature: 20 deg C
  - Max Flow: 50 NM3/h
  2.4.6 Exhaust
  Lead Exhause acidic from process area (NOx)
  - Connection: 3x ~90mm, PP grey
                1x ~63mm, PP grey
                led to the top of the machine
  - Max Flow: 390 Nm3/h
  Lead Exhause caustic from alkaline area (KOH)
  - Connection: 1 x ~90mm, PP grey
  led to the top of the machine
  - Max Flow: 178 Nm3/h
  Lead Exhaust acidic from HF/HCI area
  - Connection: 1x ~90mm, PPgrey led to the top of the machine
  - Max Flow: 189 NM3/h
  2.4.7 Drain
  Drain Acidic
  - Connection: 2x 1/2" / 40DN32, PFA / PP grey
    1 X from process bach (HF/HNO3/H2SO4)
    1 X from acidic bath (HF/HCL)
    each led to the back side of the machine
Drain Alkaline
- Connection: 1/2" / 40DN32, PFA /PPgrey
              From alkaline bath (KOH)
              led to the back side of the machine
Drain Rinse Water
- Connection: 32DN25, PPgrey
              from process bath (HF/HNO3/H2SO4 bath; diluted)
              from acidic bath (HF/HCL; diluted)
              from alkaline bath (KOH; diluted)
              led to the back side of the machine
2.5 Wafers and roller transport
Designed for square silicon wafers with the following dimensions:
- 210 mm X 210 mm +/- 0,5mm
2 transport lanes
- Working direction from the left to the right from the operator's point of 
view
- Transport rollers transport the wafers
- Downholder rollers hold down the wafers to avoid buoying upwards
- Distance between 2 rollers: 48mm
- With a gap of 15 mm between two wafers in transport direction
- transport velocity adjustable between 0.2 and 1.5 m/min
- Nominal speed 0.8 m/min for isotexturing and 0.4 m/min for edge isolation
2.6 Main measurement and weight
Dimensions (W x D x H)
Machine:
- Approx. 4752 mm x 1100 mm x 1800 mm (2055 mm including electrical 
cabinet)
- overall length with input and output station approx. 5336 mm
- transport height: 1000 mm +/- 15 mm
- grab height: approx 1120 mm
Electrical cabinet: 800 mm x 800 mm x 210 mm
- Integrated in the machine
Chiller UC060Tw-H: 550 mm x 1100 mm x 1265 mm
Weight
Machine(empty): approx. 1200 kg
Chiller: approx 180 kg net
2.7 availability
According to Semi E10,92
Up Time: &gt;92%
MTBF: &gt; 700h
MTTR: &lt; 3 h
Telephone support:
Phone support &lt; 12h 365 d/a
Service on site &lt; 24h 365 d/a
Spare parts ex works &lt;24h 365 d/a
2.8 Noise Level
Noise emission on working place: max 70DB (A)</t>
  </si>
  <si>
    <t xml:space="preserve">56813</t>
  </si>
  <si>
    <t xml:space="preserve">Roth &amp; Rau</t>
  </si>
  <si>
    <t xml:space="preserve">SiNA Plus</t>
  </si>
  <si>
    <t xml:space="preserve">PECVD - Deposition of Silicon Nitride</t>
  </si>
  <si>
    <t xml:space="preserve">156 mm SQUARE/125 MM</t>
  </si>
  <si>
    <t xml:space="preserve">Currently Deinstalled and warehoused in Temple, TX, USA.
One (1) SINA, a modular in-line system manufactured by Roth and Rau for 
deposition of silicon nitride, or similar silicon based layer, on wafers 
(flat substrates) by a continuous PECVD process.
The former application was for anti-reflection coating for solar cells. The 
systems consists of 5 chambers, or modules, for load-lock; heating; 
deposition; cooling off; load-lock and includes carriers for wafers through 
the system. Technical Data:
Dimensions:
Frame (LXWXH) 6000 x 1800 x 1600
Installation Cabinets 2400 x 600 x 2000
Control Rack 800 x 600 x 2000
Weight: 8000KG
Electrical:
Power 160KW
Voltage 400V +/- 5%, 3 phase, 60 HZ
Voltage of Comp. 220V~, 24V~, 24V=
Pnuematics: Compressed air: 5-7 bar oil free
connections: Festo 10mm
Process Gas Distribution: Central connection of gas pipes: VCR4
Cooling Water: Pressure 4-6 bars
Outlet pressureless against atmosphere inlet temperature max 20*C
water flow max. 4000 l/h
connectors 1 1/4" pins
Exhaust Connector DN 63 ISO-K
In its standard version the system consists of five modules:
Chamber 1 - load lock chamber (load)
Chamber 2 - heating chamber
Chamber 3 - deposition chamber
Chamber 4 - cooling of chamber
Chamber 5 - load-lock chamber (unload)
All chambers are mounted on separate stainless steel racks
Additional details:
PECVD line Silicon Nitride-SIN 1: 41'L x 8.2'W x 6.9'H Approximate capacity 
of 1,200 156mm x 156mm wafers per hour each.
General Info:
    ·     Located in USA
    ·     Operational until taken out of service in 2012
Specifications:
    ·    Manufacturer: Roth &amp; Rau Model - SiNa Plus
    ·    Megawatt production: 30MW
    ·    Material: Poly Silicon (Multi Crystalline Silicon)
    ·    Process: Ammonia &amp; Silane Gas
    ·    Wafer Size: 125mm and/or 156mm Square
    ·    Ammonia gas panel and Ammonia fume scrubber
    ·    Lines are complete with:
    ·    Loader, Unloader, conveyor, changer and process unit.
Other info:
Roth &amp; Rau Silicon Nitride Line: Roth &amp; Rau SiNA Plus Lot: PECVD line 
Silicon Nitride-SIN 1: 41'L x 8.2'W x 6.9'H; 480V AC; 3ph; Current 400A; 
Line Frequency 60 Hz;  Operation and Maintenance Manual. Includes (1) ATS # 
1815, SiN 1 Loader w/ Allen-Bradley PanelView 600 controller. 19'L x 11'W x 
7'H; 480V AC; 3ph; Cur-rent 30A; Line Frequency 60Hz; Operation Manual 
included (2005).
Roth &amp; Rau SiNA Plus - Component
Quantity
Manual
AEG_thyristor_typ_3A
1
Yes
AEG_thyristor_typ1A&amp;2A
1
Yes
BOC Edwards_EH_Booster_pump
1
Yes
BOC safety_manual
1
Yes
BOC_EH4200 Booster pump
1
Yes
BOC_general manual_booster pump
1
Yes
BOC_GV600 acoustic enclosure
1
Yes
BOC_GV600 base skid
1
Yes
BOC_GV600 direct water cooling
1
Yes
BOC_GV600 gas panels
1
Yes
BOC_GV600 Vacuum Pump
1
Yes
BOC_Mechanical_Pump_Oil_Ultragrade_15_19_20_70
1
Yes
BOC_pressure_safety_switch_VS16K
1
Yes
BOC_pressure_safety_switch_VS16K_long
1
Yes
BOC_TCS
1
Yes
BOC_technology_dry_vacuum_pumps
1
Yes
DEUBLIN_rotary_water_feedthrough_55
1
Yes
ELERO_Compakt_EN
1
Yes
ELERO_IBN-Compakt
1
Yes
ELERO_Vario_EN
1
Yes
EUCHNER_CMS-E-BR
1
Yes
EUROTHERM_2408_manual
1
Yes
EUROTHERM_2408_Profibus
1
Yes
FESTO_CRVZS_Air-Reservoirs
1
Yes
FESTO_DNC_gate pneumatic cylinder
1
Yes
FESTO_JMFH_gate control valve
1
Yes
FESTO_MS-series_Maint.unit
1
Yes
FESTO_PEV_pressure switch
1
Yes
FESTO_valve_terminal_1
1
Yes
FESTO_valve_terminal_2
1
Yes
HELIOS_RR_90521_0501_EN
1
Yes
HELIOS_UK_158_159_EN
1
Yes
HERAEUS_Heater_40kW
1
Yes
IFM-PN7009
1
Yes
IFM-SI1000 (short)
1
Yes
IFM-SI1000
1
Yes
JUMO_TB-TW
1
Yes
LEISTER_MW-blower
1
Yes
LENZE_9300_Servo_Position_controller
1
Yes
LENZE_9300_Servo_Positioning_Controller
1
Yes
LENZE_9300_Servo_Positioning_Controller_v2-3_EN
1
Yes
LENZE_Frequency_inverters_8220_8240
1
Yes
LENZE_Frequency_inverters_8220_8240_0702_EN
1
Yes
MKS_Baratron_627b
1
Yes
MKS_Baratron627b_eng
1
Yes
MKS_MFC_1179
1
Yes
MKS_MFC1179B_eng
1
Yes
MUEGGE_MX016KG-110KL
1
Yes
P+F_M5-MV5-32-115_(OBE5000-F28-SE5)
1
Yes
P+F_OBE10M-18GM60-SE5-V1_(OBE5000-18GM70-SE5-V1)
1
Yes
PFEIFFER_angle_valve_EVB160_EN_complete
1
Yes
PFEIFFER_angle_valve_EVB160_EN_short
1
Yes
PFEIFFER_gauge_PKR251
1
Yes
PFEIFFER_gauge_TPR280
1
Yes
PILZ_PNOZ X4
1
Yes
R&amp;R_area heater_RR-3X400-8K1+RR-3X400-10K2_ENG
1
Yes
R&amp;R_Plasma Source Manual
1
Yes
R&amp;R-area-heater
1
Yes
SIEMENS_S7-300_AI_SM331
1
Yes
SIEMENS_S7-300_AO_SM332
1
Yes
SIEMENS_S7-300_DO_SM322
1
Yes
SIEMENS_S7-300_IHB_e
1
Yes</t>
  </si>
  <si>
    <t xml:space="preserve">79602</t>
  </si>
  <si>
    <t xml:space="preserve">Salon Teknopaja OY</t>
  </si>
  <si>
    <t xml:space="preserve">PWB </t>
  </si>
  <si>
    <t xml:space="preserve">Printed Wire Board Level Drop Tester with Solder Joint Reliability tester</t>
  </si>
  <si>
    <t xml:space="preserve">-Deinstalled, warehoused.
-In working condition
-See photos for details
-Available for immediate consignment
-Can be inspected by appointment
-Located in Avezzano 67051 Italy
-For drop testing of cell phone PCBs
-The drop tester determines the reliability of the PWC (Printed wiring 
board) against mechanical shock.
-Max drop height 1600 mm
-Test control In calibration mode controlled by touch screen; in testing
mode controlled by Windows PC and the Event Detector software
-Catcher which eliminates the rebound, also possible to switch off
-Test method by Jedec standard and others. Tested with the following
values of acceleration peak (G)/ pulse duration (ms): 2900 G/ 0.3 ms,
2000 G/ 0.4 ms and 1500 G/ 0.5 ms)
-Size of the standard test board Maximum 170 mm x 90 mm
-Safety CE Compliant
-Includes Analysis Tech 128 STD Event Detector
-Manufactured by:
Salon Teknopaja OY
Peramiehenkatu 12
24100 Salo
Finland
&lt;http://www.teknopaja.com/dt.php&gt;
For the system manual, please refer to the attached link:-
http://www.teknopaja.com/files/droptester/Drop%20Tester%20slides%202014_R01.pdf
Board (PCB) Level Drop Test Method of Components for Handheld Electronic 
Products
    * for IC component
    * for audio etc component
- Meet Jedec Standard JESD22-B111
- Mechanical Shock Pulse to 5000 G peak acceleration
- User friendly interface - Easy to use
- Supports continous measurement and automatic repeatability efficiently
- Designed for Hard Professional Use
Shipping Information:
Dimensions: 2100 mm x  400 mm x 300 mm weight 00 kg
Information about the Analysis Tech 128 STD Event Detector:-
STD Event Detectors:
Electrical Monitors for
Solder Joint Reliability Testing
  	The STD Series Event Detectors offer test specifications associated with 
solder joint reliability testing but can also be used for testing other 
types of interconnects accordingly. Like other Event Detectors, the STD 
series provides continuous transient resistance detection referenced to a 
selected threshold resistance with a high degree of electrical noise 
immunity.
The STD SThe STD Event Detectors feature WinDatalog Software for data 
collection and analysis.
[256std-pic2]Features
▪ 	Threshold Resistance Range: 100 to 5,000 ohms, user adjustable
▪ 	Minimum Event Duration: 200 nanoseconds, fixed
▪ 	Channel Sense Current: less than 1.2mA, fixed
▪ 	Systems has 128 channels
▪ 	 
Features Included with All Event Detectors
▪ 	WinDatalog, data collection/analysis software
▪ 	Temperature Module &lt;http://www.analysistech.com/event-temp-module.htm&gt; 
(with communication cable and connectors)
▪ 	RS232C serial data transmission to PC computer (cable included)
▪ 	Linkable with other Event Detectors (linking cable required)
▪ 	Test input cables (10 foot length)
▪ 	 
The STD Event Detectors simultaneously monitor individual continuity loops 
with independent sense-currents flowing in each loop. The detection speed 
and resistance threshold range make the STD series ideal for solder-joint 
reliability studies. Such tests typically use "daisy chain" solder joints 
in wire-bonded packages mounted on special test-PCBs. These test boards are 
then thermally cycled, vibrated, shock-dropped, or mechanically flexed 
while being monitored with Event Detectors. The initial, short duration, 
intermittent failures of the joints are detected and recorded automatically 
with the cycle number, time, and date. With this technique, variations in 
interconnect design and soldering process parameters can be evaluated by 
direct comparison of test results. This type of electrical monitoring has 
proven to be far more reliable and less expensive than visual detection of 
solder joint failure.
STD Event Detectors are normally supplied with a single, common Threshold 
Resistance (Vref) adjustment for all channels. A Multiple Threshold 
Resistance Adjustment &lt;http://www.analysistech.com/event-std-multivref.htm&gt; 
option is available for STD Event Detectors that provides a separate 
resistance threshold setting for each bank of 64 channels. STD Event 
Detectors can also use the STD Wiring Harness
&lt;http://www.analysistech.com/event-STD4x9Harness.htm&gt; for convenient sample 
wiring and setup.
Electrical Specifications
Threshold Resistance Range 	100 to 400 ohms (low),
300 to 5000 ohms (high)
Channel Current-Source Max Compliance 	0.6 volts(low) / 9.8 volts (high)
Maximum Channel Sense Current 	1.2 mA maximum
Typical Threshold Resistance Tolerance 	+/- 4%
Maximum Threshold Resistance Tolerance 	+/- 10%
Nominal Event Duration Sensitivity 	200 nS
Typical Minimum Event Sensitivity Tolerance 	+/- 10%
Supply Voltage 	120VAC, 60Hz, 3 amps (unless otherwise specified)
Input Cables 	Standard: PVC ribbon cable, 105 °C max
Optional: Hi-temperature cable, 200 °C max
Dimensions 	6.5" H x 16.5" W x 12" D
Weight 	20 lbs
STD Event Detector Systems include: WinDatalog Software, test input cables 
(10 ft long, PVC insulated) single-ended, serial communication cable, 
complete instruction manual,
 </t>
  </si>
  <si>
    <t xml:space="preserve">86303</t>
  </si>
  <si>
    <t xml:space="preserve">Sankei Giken</t>
  </si>
  <si>
    <t xml:space="preserve">TCW-12000 CV</t>
  </si>
  <si>
    <t xml:space="preserve">Process Module Chiller</t>
  </si>
  <si>
    <t xml:space="preserve">See attached photos for details
3 phase 200 V 50/60 Hz 18/20 KVA
</t>
  </si>
  <si>
    <t xml:space="preserve">69878</t>
  </si>
  <si>
    <t xml:space="preserve">SEIKO SEIKI</t>
  </si>
  <si>
    <t xml:space="preserve">STP 1000C</t>
  </si>
  <si>
    <t xml:space="preserve">TURBO PUMP TMP 100C 250 ISO-K/KF40</t>
  </si>
  <si>
    <t xml:space="preserve">VACUUM PUMP</t>
  </si>
  <si>
    <t xml:space="preserve">S/N 0000014025 LOCATED IN AVEZZANO, ITALY 67051 (NEAR ROME) USED
REQUIRES REFURBISHMENT AND CLEANING PRIOR TO USE.
CAN BE SOLD REFURBISHED AT EXTRA COST.
THE CONTROLLER AND THE CONTROL CABLE ARE ALSO AVAILABLE FOR PURCHASE IF 
REQUIRED.
AXCELIS PART NUMBER
3100353</t>
  </si>
  <si>
    <t xml:space="preserve">20268</t>
  </si>
  <si>
    <t xml:space="preserve">SEKISUI</t>
  </si>
  <si>
    <t xml:space="preserve">VANTEC SIGMA 200 K1</t>
  </si>
  <si>
    <t xml:space="preserve">Antistatic 200 MM Wafer shipping box</t>
  </si>
  <si>
    <t xml:space="preserve">9500</t>
  </si>
  <si>
    <t xml:space="preserve">new unused</t>
  </si>
  <si>
    <t xml:space="preserve">-Designed for storage and transport
 -The boxes can also be used not only for silicon wafer but also for 
compound semiconductor wafers.
 -Cover in Polycarbonate
-Cushion in antistatic Polypropylene
-Cassette in antistatic Polypropylene
 -Gasket Elastomer
 -Bottom in antistatic Polypropylene
 -either new unused or used once and cleaned and sealed. -see attached 
specification for technical details.
-packed on a pallet ready for shipment
-each pallet contains 90 boxes
 -can be sold individually or by the pallet load
-TOTAL 9500 Boxes available</t>
  </si>
  <si>
    <t xml:space="preserve">100747</t>
  </si>
  <si>
    <t xml:space="preserve">Semilab</t>
  </si>
  <si>
    <t xml:space="preserve">WT-2000PVN</t>
  </si>
  <si>
    <t xml:space="preserve">Measurement Machine</t>
  </si>
  <si>
    <t xml:space="preserve">54208</t>
  </si>
  <si>
    <t xml:space="preserve">Seminet</t>
  </si>
  <si>
    <t xml:space="preserve">Infinity SACS 251216-120-CE</t>
  </si>
  <si>
    <t xml:space="preserve">Semi-Automatic Carousel Boxed Reticle Stocker </t>
  </si>
  <si>
    <t xml:space="preserve">
De-installed, warehoused.
Can be inspected by appointment
Complete Includes all parts needed for operation.
Model 251216-120-CE vertical carousel stocker
Storage capacity: 352 pods
Software version: Pickpro 7
Operating system: Windows XP s/n 000248-002
See attached specification details and photos.
The manual and electrical diagrams as well as instructions for installing 
and operating the stocker are all available.</t>
  </si>
  <si>
    <t xml:space="preserve">100906</t>
  </si>
  <si>
    <t xml:space="preserve">Semitool</t>
  </si>
  <si>
    <t xml:space="preserve">Raider ECD</t>
  </si>
  <si>
    <t xml:space="preserve">Wet Bench</t>
  </si>
  <si>
    <t xml:space="preserve">84351</t>
  </si>
  <si>
    <t xml:space="preserve">ST-240</t>
  </si>
  <si>
    <t xml:space="preserve">Spin Rinse Dryer</t>
  </si>
  <si>
    <t xml:space="preserve">No Stand
Semitool  ST-240 SRD, with controller, powers up, seems to be working.
Sold as-is, unable to test further
Multiple Rotors available
</t>
  </si>
  <si>
    <t xml:space="preserve">84342</t>
  </si>
  <si>
    <t xml:space="preserve">ST-921R-AA</t>
  </si>
  <si>
    <t xml:space="preserve">qty 2 available
Located in our Texas warehouse
No stand, parts tools, sold as-is
</t>
  </si>
  <si>
    <t xml:space="preserve">87607</t>
  </si>
  <si>
    <t xml:space="preserve">SMC</t>
  </si>
  <si>
    <t xml:space="preserve">INR-341-59A</t>
  </si>
  <si>
    <t xml:space="preserve">DUAL CHILLER</t>
  </si>
  <si>
    <t xml:space="preserve">-DE-INSTALLED
-WAREHOUSED
-IN EXCELLENT CONDITION
-LOCATED IN AVEZZANO, ITALY
-SMC INR-341-59A (TOP 20degC~60degC / Btm -30degC~10degC )
-3 PHASE 200 V 50/69 HZ
-Please refer to the attached photos for details.
-The dimensions and weight of this item, on a wooden base, are as follows:-
Weight of Chiller = 470 KG
Dims: 116 cm (W) x 142 cm (D) x 176 cm (H).
The above dimensions include the dimensions of the wooden base.
</t>
  </si>
  <si>
    <t xml:space="preserve">89968</t>
  </si>
  <si>
    <t xml:space="preserve">INR-341-61A</t>
  </si>
  <si>
    <t xml:space="preserve">Triple Loop Chiller</t>
  </si>
  <si>
    <t xml:space="preserve">v = 3 phase 200 v 50/60 hz
a = 25 a
wt = 350 kg
dims: 72 cm x 110 cm x 176 cm (h)</t>
  </si>
  <si>
    <t xml:space="preserve">73208</t>
  </si>
  <si>
    <t xml:space="preserve">Solitec</t>
  </si>
  <si>
    <t xml:space="preserve">5110</t>
  </si>
  <si>
    <t xml:space="preserve">Spin Coater </t>
  </si>
  <si>
    <t xml:space="preserve">3 to 6 inch</t>
  </si>
  <si>
    <t xml:space="preserve">- Model: 5110 - Can process wafers up to 6"/150mm in diameter. - Control 
Panel has 5 potentiometers for speed setting with individual 0-99.9s 
timers. - Can be operated in Auto or Manual Operation. - Manuals and 
drawings included - 3" Vacuum Chuck included
-Located in Boerne, TX</t>
  </si>
  <si>
    <t xml:space="preserve">100650</t>
  </si>
  <si>
    <t xml:space="preserve">Sonoscan</t>
  </si>
  <si>
    <t xml:space="preserve">C-SAM D6000</t>
  </si>
  <si>
    <t xml:space="preserve">Acoustic Microscope</t>
  </si>
  <si>
    <t xml:space="preserve">101008</t>
  </si>
  <si>
    <t xml:space="preserve">SPTS</t>
  </si>
  <si>
    <t xml:space="preserve">Omega</t>
  </si>
  <si>
    <t xml:space="preserve">ICP etcher</t>
  </si>
  <si>
    <t xml:space="preserve">100 mm</t>
  </si>
  <si>
    <t xml:space="preserve">101007</t>
  </si>
  <si>
    <t xml:space="preserve">OMEGA 4"</t>
  </si>
  <si>
    <t xml:space="preserve">101009</t>
  </si>
  <si>
    <t xml:space="preserve">Trikon Delta</t>
  </si>
  <si>
    <t xml:space="preserve">CVD</t>
  </si>
  <si>
    <t xml:space="preserve">95233</t>
  </si>
  <si>
    <t xml:space="preserve">ST Automation</t>
  </si>
  <si>
    <t xml:space="preserve">MT 32 SX</t>
  </si>
  <si>
    <t xml:space="preserve">Fully Automated Memory Test System for BIST and NAND Memories</t>
  </si>
  <si>
    <t xml:space="preserve">Manufacturer: ST Automation
Model: MT 32 SX
Description: Fully Automated Memory Test System for BIST and NAND Memories
Vintage: Dec 2005
This custom-built flash memory test system consists of a Test head 
robotised manipulator, a Sytrama MTM 32 V01, and the Tester, which is 
mounted in a box, placed on the manipulator and then positioned above the 
prober.
Description of Sytrama Test Head Manipulator: ST Test Head Manipulator QT 
124
Electronic Automation – Agrate
Automazione Flessible Robotica
Model: MTM 32 V01
220 Volt
Year: Dec 2005
SN: 3889
Code: EMan MTM32 V01
Equipment Summarizing Chart
Norminal Voltage: Vn=220V
Frequesncy f=50/60 Hz
Installed 0,8 KW
Power Supply 220V MonoPhase+Earth
Test Head QT124 dims. 1,97x1,78x1,97h
The Boards in the test head are as follows:-
GM
E3
AR-23
AH-20
AG-19
AA-25
R15
AB-26
AB-18
AQ-32
AE-27
F4
AL-30
AM-21
C9
M-13
15
N-14
P7
AP-31
AN-22
S16
A-129
L6
AS24
Q8
MC-17
AF-28
B2
H-12
D-10
A1
Parts included in test head boards include:-
ST Micro Adaxys Test Head for MT32SX
Power Supply: MI.EL Micropower S5216 ed. 2
48Vdc PCB Mounted Power Supply Module
ST Micro Adaxys S5256 Ed. 1 MT32 Test-Head
ST Micro S5254ED1 Interface Jig for BIST and NAND Memories
Please refer to the attached photos for details.
Located at the warehouse of SDI_Fabsurplus at Via Nobel, 46A Avezzano 67051 
Italy.
Can be power on by request.</t>
  </si>
  <si>
    <t xml:space="preserve">71910</t>
  </si>
  <si>
    <t xml:space="preserve">MT32</t>
  </si>
  <si>
    <t xml:space="preserve">Flash Memory Test System</t>
  </si>
  <si>
    <t xml:space="preserve">Direct docking</t>
  </si>
  <si>
    <t xml:space="preserve">71908</t>
  </si>
  <si>
    <t xml:space="preserve">PTM1</t>
  </si>
  <si>
    <t xml:space="preserve">Flash Memory Tester</t>
  </si>
  <si>
    <t xml:space="preserve">SDI OWNED, Make an offer, Avail Jan 2014</t>
  </si>
  <si>
    <t xml:space="preserve">80177</t>
  </si>
  <si>
    <t xml:space="preserve">QT200</t>
  </si>
  <si>
    <t xml:space="preserve">Automated Tester System with monitor </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</si>
  <si>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150 CM X 20 CM X 240 CM, WEIGHT 1200 KG
</t>
  </si>
  <si>
    <t xml:space="preserve">80178</t>
  </si>
  <si>
    <t xml:space="preserve">80179</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</si>
  <si>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150 CM X 250 CM X 250 CM, WEIGHT 2000 KG
</t>
  </si>
  <si>
    <t xml:space="preserve">80180</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</si>
  <si>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150 CM X 230 CM X 250 CM, WEIGHT 1800 KG
</t>
  </si>
  <si>
    <t xml:space="preserve">80181</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</si>
  <si>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147 CM X 132 CM X 243  CM, WEIGHT 1200 KG
</t>
  </si>
  <si>
    <t xml:space="preserve">80182</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</si>
  <si>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150 CM X 160 CM X 250 CM, WEIGHT 1100 KG
</t>
  </si>
  <si>
    <t xml:space="preserve">80183</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</si>
  <si>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140 CM X 160 CM X 250 CM, WEIGHT 800 KG
</t>
  </si>
  <si>
    <t xml:space="preserve">80184</t>
  </si>
  <si>
    <t xml:space="preserve">EPR 16  3 BAIE
Teste VERDI
EWS AGRATE
Codice QT 85
Status: Running
Center AG0404
-Deinstalled, warehoused.
-In working condition
-See photos for details
-Available for immediate consignment
-Can be inspected by appointment
-Located in Avezzano 67051 Italy
CRATED DIMS: 150 CM X 160 CM X 250 CM, WEIGHT 1200 KG
</t>
  </si>
  <si>
    <t xml:space="preserve">99969</t>
  </si>
  <si>
    <t xml:space="preserve">3 Bay flash memory testing system, with Intest test head
EPR 16  3 BAIE
Teste VERDI
EWS AGRATE
Codice QT 108
Status: Running
Center AG0404
-Deinstalled, warehoused.
-In working condition
-See photos for details
-Available for immediate consignment
-Can be inspected by appointment
-Located in Avezzano 67051 Italy
CRATED DIMS: 150 CM X 20 CM X 240 CM, WEIGHT 1200 KG</t>
  </si>
  <si>
    <t xml:space="preserve">78133</t>
  </si>
  <si>
    <t xml:space="preserve">Test System </t>
  </si>
  <si>
    <t xml:space="preserve">LTX Test Head Included.
-Deinstalled, warehoused.
-In working condition
-See photos for details
-Available for immediate consignment
-Can be inspected by appointment
-Located in Avezzano 67051 Italy
-Includes PC running Windows NT Workstation Embedded, qty 8 units of ST 
Micro PNLQT2 EPR1616-Card Unit
Each PNLQT2 EPR1616 Card Unit contains the following boards:-
-2 x single board computers running Windows NT
-S4766
-CS328ed2
-CNTT6
-CS337
-MLAT6</t>
  </si>
  <si>
    <t xml:space="preserve">78137</t>
  </si>
  <si>
    <t xml:space="preserve">Tester System with monitor </t>
  </si>
  <si>
    <t xml:space="preserve">EPR 16  3 BAIE
Teste VERDI
SN: 5631000
EWS AGRATE
Codice QT 85
Status: Running
Center AG0404
-Deinstalled, warehoused.
-In working condition
-See photos for details
-Available for immediate consignment
-Can be inspected by appointment
-Located in Avezzano 67051 Italy</t>
  </si>
  <si>
    <t xml:space="preserve">86281</t>
  </si>
  <si>
    <t xml:space="preserve">QT200 (spares)</t>
  </si>
  <si>
    <t xml:space="preserve">boards from qt 200 test system - see attached list</t>
  </si>
  <si>
    <t xml:space="preserve">MONITOR SAMSUNG: WEIGHT:  KG. 9,5 DIMENSION: 47,5 X 22 X 46 (H)
SCHEDE CON LISTA: WEIGHT: KG.4,5 DIMENSION: 62 X 40 X 4 (H) FOR EACH. ARE 
32 PIECES
TASTIERA MOUSE E CAVI: WEIGHT: KG.1,5 FOR ALL
DIMENSION : 47 X 16 X 3,5 (H) only tastiera
</t>
  </si>
  <si>
    <t xml:space="preserve">78138</t>
  </si>
  <si>
    <t xml:space="preserve">R.S.V.</t>
  </si>
  <si>
    <t xml:space="preserve">ST Memory Test System Electronic Automation </t>
  </si>
  <si>
    <t xml:space="preserve">ST Memory Test System
Electronic Automation – Agrate
Ce marked
Mode: R.S.V.
SN: 3624
Vintage: 07-04
Corse Y 1600  Z 450
V. 220 Hz 50/60 Kw 2
 -Deinstalled, warehoused.
-In working condition
-See photos for details
-Available for immediate consignment
-Can be inspected by appointment
-Located in Avezzano 67051 Italy</t>
  </si>
  <si>
    <t xml:space="preserve">79584</t>
  </si>
  <si>
    <t xml:space="preserve">STS (SPTS)</t>
  </si>
  <si>
    <t xml:space="preserve">320 PC</t>
  </si>
  <si>
    <t xml:space="preserve">Reactive Ion Etcher</t>
  </si>
  <si>
    <t xml:space="preserve">-Deinstalled, warehoused.
-In working condition
-See photos for details
-Available for immediate consignment
-Can be inspected by appointment
-Located in Avezzano 67051 Italy.
-Can be inspected by appointment
-Available  for pick-up: June 2016
-Manual loading
-includes PC control system
-includes manuals
-includes Leybold mechanical pump
-includes Leybold turbo pump
-Leybold turbo pump controller type: Turbotronix NT 151 / 361
-Cathode diameter: 30 cm
-Cathode area: 706.5 cm2
-RF forward power range: 10 to 600 watts
-Chamber max pressure: 500 mtorr
-Substrate sizes: 2 to 8 inch and small fragments
-Number of gas lines available: 8
Reactive Ion Etching is a technique which is used to selectively etch thin 
films in micro-electronic devices. It used both physical and chemical 
etching. An appropriate gas mixture needs to be selected to obtain the best 
process results.
Etch rates can be adjusted by changing the electrode bias, RF power, 
chamber pressure and the gas flow rates. RIE can provide highly anisotropic 
surfaces.
With the STS 320PC, recipes can be changed easily to allow the processing 
of new materials.
Shipping information:
Dimensions: 800 mm x 800 mm x 1200 mm (h) weight 400 KG</t>
  </si>
  <si>
    <t xml:space="preserve">100750</t>
  </si>
  <si>
    <t xml:space="preserve">SVS</t>
  </si>
  <si>
    <t xml:space="preserve">MSX1000</t>
  </si>
  <si>
    <t xml:space="preserve">Auto Develop</t>
  </si>
  <si>
    <t xml:space="preserve">33414</t>
  </si>
  <si>
    <t xml:space="preserve">SYNAX</t>
  </si>
  <si>
    <t xml:space="preserve">SX3100</t>
  </si>
  <si>
    <t xml:space="preserve">Handler</t>
  </si>
  <si>
    <t xml:space="preserve">SX3100 Ambient/Hot Temp. Handler
Full Auto. Input Tray Stacker (300mm)
Full Auto. Empty Tray Elevator (270mm)
6 Category Sort Bin in Output
3 Full Auto. Tray Elevator (270mm)
3 Single Tray
Contact Site: Single/Dual/Quad/Octal Mode
Tray Mechanical Chuck
Contact Layout (Y 57mm and 60mm) Type
PHOTOS REPRESENTATIVE OF THIS TOOL, SAME AS 33413
Crated, in warehouse and ready to sell!
Location: Boerne, TX 78006.</t>
  </si>
  <si>
    <t xml:space="preserve">33413</t>
  </si>
  <si>
    <t xml:space="preserve">Handler Ambient/Hot</t>
  </si>
  <si>
    <t xml:space="preserve">Location: Our warehouse, Boerne, TX
Tool is in good condition and has been repaired to working condition and 
audited
Tool Config:
SX3100 Ambient/Hot Temp. Handler with contact site:Single/Dual/Quad/Octal 
Mode
Full Auto. Input Tray Stacker (300mm)
Full Auto. Empty Tray Elevator (270mm)
6 Category Sort Bin in Output
3 Full Auto. Tray Elevator (270mm)
3 Single Tray
Contact Site: Single/Dual/Quad/Octal Mode
Tray Mechanical Chuck
Contact Layout (Y 57mm and 60mm) Type
ChangeKit and 8ch CCU (X-40mm, Y-57mm) :208 QFN 28X28
Ionizer
TTL/GPIB (Synax Std) Interface Unit
X-Y Pitch Adjustable Transfer
Additional Contact Pitch Block – 8ch (X-40mm, Y-60mm)</t>
  </si>
  <si>
    <t xml:space="preserve">78136</t>
  </si>
  <si>
    <t xml:space="preserve">Sytrama</t>
  </si>
  <si>
    <t xml:space="preserve">MTM 32 V01</t>
  </si>
  <si>
    <t xml:space="preserve">ST Test Head Manipulator QT 124</t>
  </si>
  <si>
    <t xml:space="preserve"> Sytrama
Description: ST Test Head Manipulator QT 124
Electronic Automation – ayrate
Automazione Flessible Robotica
Model: MTM 32 V01
220 Volt
Year: Dec 2005
SN: 3889
Code: EMan MTM32 V01
Equipment Summarizing Chart
Norminal Voltage: Vn=220V
Frequesncy f=50/60 Hz
Installed 0,8 KW
Power Supply 220V MonoPhase+Earth
Comes with Test Head QT124
-Deinstalled, warehoused.
-In working condition
-See photos for details
-Available for immediate consignment
-Can be inspected by appointment
-Located in Avezzano 67051 Italy</t>
  </si>
  <si>
    <t xml:space="preserve">80089</t>
  </si>
  <si>
    <t xml:space="preserve"> Sytrama
Description: ST Test Head Manipulator QT 124
Electronic Automation – ayrate
Automazione Flessible Robotica
Model: MTM 32 V01
220 Volt
Year: Dec 2005
SN: 3889
Code: EMan MTM32 V01
Equipment Summarizing Chart
Norminal Voltage: Vn=220V
Frequesncy f=50/60 Hz
Installed 0,8 KW
Power Supply 220V MonoPhase+Earth
Comes with Test Head QT124
1,97x1,78x1,97h
weight: 300 Kg.
-Deinstalled, warehoused.
-In working condition
-See photos for details
-Available for immediate consignment
-Can be inspected by appointment
-Located in Avezzano 67051 Italy
 </t>
  </si>
  <si>
    <t xml:space="preserve">101030</t>
  </si>
  <si>
    <t xml:space="preserve">Team Technik</t>
  </si>
  <si>
    <t xml:space="preserve">Stringer TT 1800 w/ Confirmware Cell loader</t>
  </si>
  <si>
    <t xml:space="preserve">Stringer</t>
  </si>
  <si>
    <t xml:space="preserve">SOLAR</t>
  </si>
  <si>
    <t xml:space="preserve">79599</t>
  </si>
  <si>
    <t xml:space="preserve">Tektronix</t>
  </si>
  <si>
    <t xml:space="preserve">11801C</t>
  </si>
  <si>
    <t xml:space="preserve">Digital Sampling Oscilloscope</t>
  </si>
  <si>
    <t xml:space="preserve">-deinstalled and warehoused.
-Located in Avezzano (AQ) 67051 Italy
-Can be inspected by appointment
-Includes qty 1 SD 24 TDR Sampling head
The 11801C Digital Sampling Oscilloscope offers the widest range of 
on-board measurement and waveform processing capabilities of any 
multi-Gigahertz scope. With excellent measurement repeatability, 
exceptional vertical resolution, and fast display update rate, the 11801C 
is a powerful measurement tool for semiconductor testing, TDR 
characterization of circuit boards, IC packages and cables, and high-speed 
digital data communications.
    * DC To 50-Ghz Bandwidth
    * 7-ps Rise Time
    * Eight Channels, Expandable to 136 (with SM-11 multichannel units)
    * High Resolution and Measurement Repeatability
    * 10-Femtosecond Sampling Interval (0.01 ps)
    * Modular Architecture
    * Dual-Timebase Allows Multiple Windows
    * FFT
    * Predefined Telecom Masks
    * True Dual-Step Differential TDR
    * Fully Automatic Jitter and Noise Measurements
    * Automatic Statistical Measurements, Histograms, and Mask Testing
    * Automatic Pulse Measurements with Statistics
    * Comprehensive Waveform Processing
    * Complete Programmability for ATE Applications
    * Color Display with Color Grading</t>
  </si>
  <si>
    <t xml:space="preserve">79601</t>
  </si>
  <si>
    <t xml:space="preserve">2432A</t>
  </si>
  <si>
    <t xml:space="preserve">Digital Oscilloscope, 2 channel, with GPIB</t>
  </si>
  <si>
    <t xml:space="preserve">-250 MS/s
-GPIB
-Deinstalled, warehoused.
-In working condition
-See photos for details
-Available for immediate consignment
-Can be inspected by appointment
-Located in Avezzano 67051 Italy
DC to 300MHz bandwidth
2 channels
250 MSa/s sampling rate
1024-points record length per channel
2ns glitch capture
Extensive triggering capabilities
Direct printer / plotter output
Built-in automatic measurements
CRT display
Includes the following probes: TEK P6134C 10X 1.5M
TEK P6136 10X 1. M QTY 2
The scope has the following options: 09, 22
dims: 40 cm x 57 cm x 30 cm weight 5 kg</t>
  </si>
  <si>
    <t xml:space="preserve">79590</t>
  </si>
  <si>
    <t xml:space="preserve">TDS 544A</t>
  </si>
  <si>
    <t xml:space="preserve">Color 4 channel digitizing oscilloscope</t>
  </si>
  <si>
    <t xml:space="preserve">-In Italy
-CE marked
-In operational condition
-see photo for details
-500 MHz
1GS/s
Shipping Information:
Dimensions: 500 mm x 300 mm x 400 mm weight 10 KG
-Deinstalled, warehoused.
-In working condition
-See photos for details
-Available for immediate consignment
-Can be inspected by appointment
-Located in Avezzano 67051 Italy
</t>
  </si>
  <si>
    <t xml:space="preserve">76613</t>
  </si>
  <si>
    <t xml:space="preserve">TDS694C</t>
  </si>
  <si>
    <t xml:space="preserve">Digital 3 GHz real-time oscilloscope</t>
  </si>
  <si>
    <t xml:space="preserve">Tektronix TDS694C
Product number: 071-0473-00
Opts:  HD,  Hard disk drive
Opts: 1M Extend record length from 30,000 samples standard
 Tektronix TDS694C - 3GHz/4Ch/10GS/s/30K, Digital Storage 
OscilloscopeTektronix TDS694C - Digital Storage
S/N B011726
CE MARKED
POWERS UP (SEE PHOTOS)
Includes:
Tektronix P6248 Differential Probe 1.7 GHz Bandwidth - QTY 2
Tektronix P6339A 500 MHz Buffered Passive Probe - Qty 4
-Various small parts
-A complete set of manuals in English
-TDS694C Programmer manual p/n 06-3060-00
-Deinstalled, warehoused.
-In working condition
-See photos for details
-Available for immediate consignment
-Can be inspected by appointment
-Located in Avezzano 67051 Italy</t>
  </si>
  <si>
    <t xml:space="preserve">21064</t>
  </si>
  <si>
    <t xml:space="preserve">TEL TOKYO ELECTRON</t>
  </si>
  <si>
    <t xml:space="preserve">MB2 730 HT HT</t>
  </si>
  <si>
    <t xml:space="preserve">CVD SYSTEM, 2 CHAMBER WSi Process</t>
  </si>
  <si>
    <t xml:space="preserve">CAN BE OFFERED "AS IS" OR OPERATIONAL TO OEM SPECIFICATIONS Condition: very 
clean and completely decontaminated. No acid or corrosion is present. 
Current status: in the warehouse, in plastic wrapping. Can be inspected by 
appointment. The tool was maintained, upgraded and serviced throughout it's 
life by the OEM.
Location: Avezzano, Italy
Serial number: MCJ084
Model: MB2 730 HT HT
Vintage: Apr 1997
DE-INSTALL DATE: FEB 2008
System was running production until shut down   
In elect rack: 2x Ebara TMP controller (306W), CVD Utility controller
SECS/GEM: YES
CE MARK: YES  
Main Frame MBB730 (2 x Wsix Deposition chambers)   
Maintenance Table   
UI-Rack   
Additional breaker box   
MBB-730 Main Power Distribution   
Power Rack   
Edwards dual GRC, D150 qty 2       
Box with cable/Process kit/manuals   
Gases:  
N2 (Ox) 4lmin
N2 (Red) 125l/min
Ar 1000 sccm
WF6  10sccm   
ClF3 1000sccm   
DCS  1000sccm     
Other utilities:-
Voltage 208V +/- 10% 60Hz 70 KVA
Water 5Kgf/cm2 max
Water flow 20 l/min
Water temp 15-25 celcius
Exhaust volume 2.1 m3/min
Air 5.7 =/- 0.3 Kgf/cm3 220 l/min
Earth class 3 GND islotaed
Weight 2300 kg
room temp 20-25 c, humidility 40-55%</t>
  </si>
  <si>
    <t xml:space="preserve">21270</t>
  </si>
  <si>
    <t xml:space="preserve">MB2 730HT</t>
  </si>
  <si>
    <t xml:space="preserve">CVD SYSTEM, 3 CHAMBER WSi Process</t>
  </si>
  <si>
    <t xml:space="preserve">SN MC1068
LOCATION: AVEZZANO, ITALY
Model: TEL MB2 730HT
System was running production until shut down  
Manufacturered:
Turned of: Nov 2007
De-installed: Dec 2007
Maintenance by : TEL
secs/gem: yes
CE Mark: yes
SW Version UI V4.8HL
In elect rack: 3x Ebara TMP controller (306W), labelled for PM RH TMP, PM 
LH TMP, T-M TMP; CVD Utility controller   
Main Frame MBB730 (3 chambers)   
Maintenance Table   
UI-Rack   
Additional breaker box   
MBB-730 Main Power Distribution   
Power Rack   
Gases:
N2 (ox) 4 l/min
N2 (red) 125 l/min 
Ar 1500 sccm
WF6 15 sccm   
ClF3 1500 sccm   
DCS 1500 sccm  </t>
  </si>
  <si>
    <t xml:space="preserve">78124</t>
  </si>
  <si>
    <t xml:space="preserve">P8</t>
  </si>
  <si>
    <t xml:space="preserve">Wafer Prober </t>
  </si>
  <si>
    <t xml:space="preserve">TEL P8
Manufacture: Tokyo Electron Yamanashi Limited
Model: P-8
SN: PE00705
Manufactured: Sep. 1997
Weight: 800 Kg
Rate Power Input: 200
VAC: 50/60
Hz 1  Ø  6.5 A
AIR 0.4 ~ 0.7 MPA 48 1/min
Vacuum  -50KPa or Less
CHUCK TOP (INSIDE)
Theta Motor
5 Phase Stepping
Type 103-4505-7043
0.75 A/Phase
0.18 deg/step
X Motor
AC SERVO
Type MSM011PIA
100W 3000 r/min
Torque 0:32 N.m
Y Motor
AC SERVO
Type MSM21P1A
200W 3000 r/min
Torque 0.64 N.m
Z Motor
5 Phase Stepping
Type 103H7521-7024
0.75 A/Phase
0.36 deg/step
-Deinstalled, warehoused.
-In working condition
-See photos for details
-Available for immediate consignment
-Can be inspected by appointment
-Located in Avezzano 67051 Italy</t>
  </si>
  <si>
    <t xml:space="preserve">2181</t>
  </si>
  <si>
    <t xml:space="preserve">TE 5480</t>
  </si>
  <si>
    <t xml:space="preserve">Nitride Plasma Reactive Ion Etch</t>
  </si>
  <si>
    <t xml:space="preserve">Tokyo Electron
TE-5480
Nitride etcher
s/n 4K2279
Deinstalled: 25-Nov-1998
Vintage: 21-dec-1992
Components included:
1.Mainframe.
Configured for dual loading of 6 inch cassettes.
Singel nitride fitted process chamber
MFC Configuration:-
STEC 4400MC N2 200 sccm
STEC 4400MC O2 100 sccm
STEC 4400MC SF6 200 sccm
STEC 4400MC He 1 slm
STEC 4400MC CF4 200 sccm
STEC 4400MC CHF3 200 sccm
TYLAN PV104C He 20 slm
Daihen Dauma 10SA with Daihen UIM-1-T1 display unit
TYLAN PC73 HeLIUM BACK PRESSURE MONITOR
2.Electronics rack
3.Turbo pump. Seiko Seki MG-STPH600C-T52A
4.Pump controller rack with Seiko Seki MG-STPH600C-T54 turbo pump 
controller, 208V 3 Phase 12 KVA 190kg total power consumption.
6.Chamber backing pump Edwards CDP80 with Edwards gate valve model GVI 100M
7.Power supply Transformer, I/P 208VAC 3 PH O/P 200VAC 5A dimensions 31cm x 
41cm x 42 cm (Height).
8. Chiller SMC Model INR-341-61A Triple Chiller
Voltage= 200 3 phase 50/60 Hz 25A 350 kg dimensions 72 cm x 92 cm x 175 cm 
(height).
-Deinstalled, warehoused.
-In working condition
-See photos for details
-Available for immediate consignment
-Can be inspected by appointment
-Located in Avezzano 67051 Italy</t>
  </si>
  <si>
    <t xml:space="preserve">100721</t>
  </si>
  <si>
    <t xml:space="preserve">Teradyne</t>
  </si>
  <si>
    <t xml:space="preserve">Catalyst</t>
  </si>
  <si>
    <t xml:space="preserve">Mixed Signal Tester</t>
  </si>
  <si>
    <t xml:space="preserve">The tester condition is as shown in the attached photos.
The configuration of the tester is shown in the attached PDF file.</t>
  </si>
  <si>
    <t xml:space="preserve">100901</t>
  </si>
  <si>
    <t xml:space="preserve">TERADYNE</t>
  </si>
  <si>
    <t xml:space="preserve">J750E-100</t>
  </si>
  <si>
    <t xml:space="preserve">Teradyne J750E-100 Configuartion
Tester model
J750E-100
Data rate
100 MHz
EPA (edge placement accuracy)
+/- 500 ps
First Installation
19 feb 04
MP2
GJ50-28
MCS2
2J28
Environnental  Impact Assessment #
76
Software:
PC
HP Workstation XW 6000
PC: CPU (model)
Xeon
PC: CPU ( qty; freq)
2 /  2,8 GHz
PC:  RAM
2 x 512 Mo
PC:  Hard drive
18 GB
PC:  CD-RW drive
48X
OS: Windows, Rev.
Windows 2000/XP
Service pack #
4
IG-XL SW Rev.
3.40.09
Checker Rev.
7.23.01
IG-XL SW Patch
P29/P10/P13
Network:
IP-address
10.247.20.28
Socket (False floor)
36CN010
Host name
-
Host ID
-
Remote access
No
Mac Address
-
Hardware:
max. pincount
512
Timing generator
3/6 edges/pin
PMU
per pin
BPMU board PMU, 1 per 64ch.
8
HVD 4/64ch. high voltage driver
32
Options:
Digital I/O pins
512
LVM large vector memory
8*16 M
Licence LVM
LVM 8
DPS 8ch 1A/10V (device power supply)
4
CTO converter test option (8ch.)
Yes(1)
CTO size
16
CTO_4 Meg    (PN: 239_013_02)
0
CTO_16 Meg  (PN: 239_029_00)
1
MTO Memory Test Option (max 1 per 64ch.) with Board number
2
MSO Mixed Signal Option
No
Momentary licence Transfer
-
License LVM
8
License CTO   (Converter test option)
Yes
License MTO  (Memory test option)
Yes
License SPO   (Scan Path Option)
Yes
License RA     (Redundancy Analysis)
No
Upgrade Salland:
Soft version/ date of installation
V2/22-12-05
Serial number “cabinet” Salland
0514006
Asset No. (Inv.nr.)
22055
PO-GO Ring 1024 or 512 pins
1024
Last checking
21/08/2012</t>
  </si>
  <si>
    <t xml:space="preserve">78361</t>
  </si>
  <si>
    <t xml:space="preserve">J971SP (Spares)</t>
  </si>
  <si>
    <t xml:space="preserve">Boards from VLSI test system</t>
  </si>
  <si>
    <t xml:space="preserve">The items which are available are all the boards from the system,.
The mainframe of the system has been scrapped.
Date: 2-24-97
De-installed, warehoused, located in Boerne, TX 78006 USA
Board config:-
Position 	  	Board Part number 	 
10 	  	950-561-04/A 	 
  	  	60620 9547 	 
11 	  	950572-04/A 	 
  	  	61219 9345 	 
12 	  	950-572-04/A 	 
  	  	02919 9949 	 
13 	  	950-569-03/A 	 
  	  	61419 9314 	 
14 	  	950-569-03/A 	 
  	  	61419 9314 	 
15 	  	Blank 	 
16 	  	Blank 	 
17 	  	950-566-01/A 	 
  	  	70620 9448 	 
18 	  	950-566-01/A 	 
  	  	60520 9448 	 
19 	  	950-558-00/A 	 
  	  	64620 9509 	 
20 	  	950-569-03/A 	 
  	  	61419 9314 	 
21 	  	950-569-03/A 	 
  	  	61419 	 
22 	  	Blank 	 
23 	  	Blank 	 
24 	  	950-562-00/A 	 
  	  	75019 9226 	 
25 	  	950-560-00/A 	 
  	  	93610 9918 	 
26 	  	950-562-00/A 	 
  	  	61220 9226 	 
27 	  	950-556-01/A 	 
  	  	80419 9422 	 
28 	  	950-681-00/A 	 
  	  	74920 9319 	 
29 	  	Blank 	 
30 	  	950-777-01/- 	 
  	  	6500L 	 
31 	  	950-662-02/A 	 
  	  	60619 9341 	 
32 	  	950-662-02/A 	 
  	  	60719 9341 	 
33 	  	Blank 	 
34 	  	Blank 	 
35 	  	953-03-01/- 	 
  	  	72021 9720 	 
36 	  	Blank 	 
37 	  	Blank 	 
38 	  	Blank 	 
39 	  	Blank 	 
40 	  	950-540-00/A 	 
  	  	53420 9506 	 
41 	  	950-542-00/- 	 
  	  	30420 9208 	 
42 	  	Blank 	 
43 	  	950-220-02/A 	 
  	  	42419 9251 	 
44 	  	Blank 	 
45 	  	Blank 	 
46 	  	Blank 	 
47 	  	Blank 	 
48 	  	Blank 	 
49 	  	Blank 	 
80 	  	950-421-01/A 	 
  	  	72019 9517 	 
81 	  	950-217-04/B 	 
  	  	61820 9536 	 
82 	  	Blank 	 
83 	  	Blank 	 
84 	  	Blank 	 
85 	  	Blank 	 
86 	  	Blank 	 
87 	  	Blank 	 
88 	  	950-574-01/A 	 
  	  	71620 9541 	 
89 	  	950-568-00/A 	 
  	  	73419 9710 	 
90 	  	950-421-01/A 	 
  	  	61819 9517 	 
91 	  	Blank 	 
92 	  	950-713-001 	 
  	  	82220 9702 	 
93 	  	Blank 	 
94 	  	950-687-01/D 	 
  	  	9752 	 
95 	  	Blank 	 
96 	  	Blank 	 
97 	  	950-212-03/B 	 
  	  	5519 9328 	 
98 	  	Blank 	 
99 	  	Blank 	 </t>
  </si>
  <si>
    <t xml:space="preserve">54232</t>
  </si>
  <si>
    <t xml:space="preserve">J994</t>
  </si>
  <si>
    <t xml:space="preserve">Memory Tester</t>
  </si>
  <si>
    <t xml:space="preserve">Qty 1 available. Configured  with 2 x test heads were used with TSK APM 90A 
probers Pin count 144 I/O, 640 Address/Clock Single Patgen Max freq. 60MHz 
Max Freq. Multiplexed 120MHz Edges Per I/O Pin 6 Timing Generator Per Pin 
X&amp;Y Address Lines 16X &amp; 16Y Timing Accuracy +/- 500ps Parallel Testing Up 
to 32 Devices Fail Vector Memory 256 deep (I/O pins only) Fail Vector 
Memory bits 3 bits per I/O pin PMU Per System 1 PPMU Per Pin (I/O pins 
only) DPS 32 Drivers 128 per head Supplier stated they run diags before 
switching them off: all passed. The systems are in very good conditions, as 
per pictures attached. With a Sun 4/370 as PC The systems are complete. 
POWER SUPPLIES LISTING INCLUDED WITH TERADYNE J994S 405-142-00 AFO P507 +/- 
28V 405-096-00 AFO P508 MINUS 2V 405-097-00 AFO P509 MINUS 5.2V 405-155-00 
AFO P510 PLUS/MINUS 28 V, PLUS/MINUS 15 V, MINUS 3.4V 405-097-00 AFO PS11 
MINUS 5.2 VOLTS 961-128-00 REV 9625 AFO PS12 T/H UTILITY B 405-097-00 AFO 
PS01 PLUS 5 V 405-096-00 AFO PS02 MINUS 2 V 405-097-00 AFO PS03 MINUS 5.2V 
961-061-00 REVDATE 9214 AFO PS04 AUX MULTIVOLT 405-097-00 AFO PS05 MINUS 
5.2V 961-128-00 REVDATE 9607 AFO PS06 T/H UTILITY 4 405-142-00 AFO P507 +/- 
28V 405-096-00 AFO P508 MINUS 2V 405-097-00 AFO P509 MINUS 5.2V 405-155-00 
AFO P510 PLUS/MINUS 28 V, PLUS/MINUS 15 V, MINUS 3.4V 405-097-00 AFO PS11 
MINUS 5.2 VOLTS 961-128-00 REV 9625 AFO PS12 T/H UTILITY B 405-097-00 AFO 
PS01 PLUS 5 V 405-096-00 AFO PS02 MINUS 2 V 405-097-00 AFO PS03 MINUS 5.2V 
961-061-00 REVDATE 9214 AFO PS04 AUX MULTIVOLT 405-097-00 AFO PS05 MINUS 
5.2V 961-128-00 REVDATE 9607 AFO PS06 T/H UTILITY 4 405-142-00 AFO P507 +/- 
28V 405-096-00 AFO P508 MINUS 2V 405-097-00 AFO P509 MINUS 5.2V 405-155-00 
AFO P510 PLUS/MINUS 28 V, PLUS/MINUS 15 V, MINUS 3.4V 405-097-00 AFO PS11 
MINUS 5.2 VOLTS 961-128-00 REV 9625 AFO PS12 T/H UTILITY B 405-097-00 AFO 
PS01 PLUS 5 V 405-096-00 AFO PS02 MINUS 2 V 405-097-00 AFO PS03 MINUS 5.2V 
961-061-00 REVDATE 9214 AFO PS04 AUX MULTIVOLT 405-097-00 AFO PS05 MINUS 
5.2V 961-128-00 REVDATE 9607 AFO PS06 T/H UTILITY 4 405-158-00 405-156-00 
405-157-00 405-096-00 405-158-00 405-156-00 405-157-00 405-097-00 
405-158-00 405-156-00 405-157-00 405-097-00 405-096-00 405-157-00 
405-156-00 405-158-00 405-158-00 405-158-00 405-156-00 405-156-00 
405-157-00 405-157-00 405-096-00 405-097-00 405-158-00 405-096-00 
405-156-00 405-157-00 405-157-00 405-156-00 405-097-00 405-158-00 
405-158-00 405-158-00 405-156-00 405-156-00 405-157-00 405-157-00 
405-096-00 405-097-00 405-158-00 405-096-00 405-156-00 405-157-00 
405-157-00 405-156-00 405-097-00 405-158-00
-Deinstalled, warehoused.
-In working condition
-See photos for details
-Available for immediate consignment
-Can be inspected by appointment
-Located in Avezzano 67051 Italy</t>
  </si>
  <si>
    <t xml:space="preserve">100896</t>
  </si>
  <si>
    <t xml:space="preserve">Neptune 635-850-00</t>
  </si>
  <si>
    <t xml:space="preserve">Validation Tester</t>
  </si>
  <si>
    <t xml:space="preserve">THIS TESTER WAS DE-INSTALLED IN AUGUST 2020, IT IS IN THE CONDITION AS 
SHOWN IN THE PHOTOS ATTACHED, AND IT IS AVAILABLE FOR IMMEDIATE PURCHASE.
THE TESTER WAS IN WORKING CONDITION BEFORE IT WAS REMOVED FROM SERVICE.</t>
  </si>
  <si>
    <t xml:space="preserve">100897</t>
  </si>
  <si>
    <t xml:space="preserve">Neptune 635-850-10</t>
  </si>
  <si>
    <t xml:space="preserve">100710</t>
  </si>
  <si>
    <t xml:space="preserve">Ultron Systems</t>
  </si>
  <si>
    <t xml:space="preserve">UH 110</t>
  </si>
  <si>
    <t xml:space="preserve">Backgrinding Film Remover</t>
  </si>
  <si>
    <t xml:space="preserve">100895</t>
  </si>
  <si>
    <t xml:space="preserve">Ulvac</t>
  </si>
  <si>
    <t xml:space="preserve">NE-950EX V</t>
  </si>
  <si>
    <t xml:space="preserve">Plasma Etching System</t>
  </si>
  <si>
    <t xml:space="preserve">Capable of running a single 300mm wafer or three 150mm wafers at a time
Fully automated cassette to cassette handling
Used lightly, excellent condition
Please check pictures below for more information.</t>
  </si>
  <si>
    <t xml:space="preserve">84082</t>
  </si>
  <si>
    <t xml:space="preserve">Varian</t>
  </si>
  <si>
    <t xml:space="preserve">Turbo-V 250 MacroTorr</t>
  </si>
  <si>
    <t xml:space="preserve">Turbo Pump DN ISO 100 Type</t>
  </si>
  <si>
    <t xml:space="preserve">New in original packaging.
The packaging has been opened in order to take photos.
Location: Avezzano (AQ) 67051 Italy.
CE marked
Model 9699007 S024
Inlet flange is DN ISO 100 type
S/N 85077
DIMENSION: 40 cm X 30 cm  X 32(H) cm
WEIGHT: 4 KG CA
Pumping speed (l/s)
N 2 : 250 l/s
He: 220 l/s
H 2 : 200 l/s
Compression ratio N 2 : 2 x 10 8
He: 1 x 10 5
H 2 : 1 x 10 4
Base pressure* with recommended mechanical fore-
pump:
2 x 10 -10 mbar (1.5 x 10 -10 Torr)
with recommended diaphragm fore
pump:
2 x 10 -8 mbar (1.5 x 10 -8 Torr)
Inlet flange
DN 100 ISO
Foreline flange NW 16 KF
Rotational speed 56000 RPM
Start-up time &lt; 3 minutes
Recommended
forepump Two stage rotary pump SD-40
Diaphragm pump: MDP 30
Operating
position any
Cooling
requirements Natural air convection
Forced air or water optional
Operating ambient
temperature + 5° C to + 35° C
Coolant water flow: 30 l/h (0.13 GPM)
temperature: + 10° C to + 30° C
pressure: 3 to 4 bar
Bakeout
temperature 120° C at inlet CF flange maximum
80° C with ISO flange
Vibration level
(displacement) &lt; 0.01 μm at inlet flange
Noise level 45 dB (A) at 1 meter
Input 58 Vac, three phase, 933 Hz
Lubricant permanent lubrication
Storage
temperature - 20° C to + 70° C
Weight kg (lbs) ISO: 7.5 (3.4);</t>
  </si>
  <si>
    <t xml:space="preserve">95409</t>
  </si>
  <si>
    <t xml:space="preserve">101521</t>
  </si>
  <si>
    <t xml:space="preserve">VIISta 3000</t>
  </si>
  <si>
    <t xml:space="preserve">High Energy Implanter</t>
  </si>
  <si>
    <t xml:space="preserve">101025</t>
  </si>
  <si>
    <t xml:space="preserve">VAT</t>
  </si>
  <si>
    <t xml:space="preserve">14040-je24-0004</t>
  </si>
  <si>
    <t xml:space="preserve">HV Gate Valve</t>
  </si>
  <si>
    <t xml:space="preserve">Please check pictures below for more information</t>
  </si>
  <si>
    <t xml:space="preserve">101026</t>
  </si>
  <si>
    <t xml:space="preserve">101027</t>
  </si>
  <si>
    <t xml:space="preserve">100756</t>
  </si>
  <si>
    <t xml:space="preserve">Veeco</t>
  </si>
  <si>
    <t xml:space="preserve">D3100V</t>
  </si>
  <si>
    <t xml:space="preserve">AFM</t>
  </si>
  <si>
    <t xml:space="preserve">101010</t>
  </si>
  <si>
    <t xml:space="preserve">VEECO</t>
  </si>
  <si>
    <t xml:space="preserve">K465 with Reactor upgrade K465i 2-6"</t>
  </si>
  <si>
    <t xml:space="preserve">GaN Epitaxy</t>
  </si>
  <si>
    <t xml:space="preserve">101011</t>
  </si>
  <si>
    <t xml:space="preserve">Veeco V695 8"</t>
  </si>
  <si>
    <t xml:space="preserve">MOVPE Thin GaN</t>
  </si>
  <si>
    <t xml:space="preserve">87651</t>
  </si>
  <si>
    <t xml:space="preserve">Verigy / Agilent</t>
  </si>
  <si>
    <t xml:space="preserve">V6000e</t>
  </si>
  <si>
    <t xml:space="preserve">-For high volume sorting of NAND devices and KGD
-Can change from Flash to DRAM
-Water cooled with reduced footprint
-Includes the main unit, and an HP xw6600 Workstation
Overview
The Verigy V6000e is a memory test engineering workstation (EWS) for a lab 
or
office environment. The system employs a single test site configuration for 
test
program development or small-lot testing. This development system is fully
compatible with the V6000 high-volume production test systems.
The configuration for both the 288 I/O channels (Office version) and 576 
I/O
channels (Lab version) relies on an internal liquid-cooling loop and air 
cooling for
heat dissipation and cooling of components in the test system cabinet, 
though the
Lab version requires a higher supply voltage.
V6000e Test System Characteristics
The test system will typically be used for test program development, device
characterization, and small-lot testing. General characteristics of the 
test system
are:
· Up to 576 I/O channels
· Configurable from 140 / 280 / 560 Mbps data rate
-The equipment in this case is the lab. version, which is configured with 
576 I/O channels
-It has an internal liquid-cooling loop
-It is set up for use with a single phase 240V power input.
-The Laboratory Version of the system is designed for Test program 
development
-CRM-1, CRM-2, and CRM-4 support
-Dual VHDM connector pairs at top of system cabinet
Chassis Detailed Configuration:
-Model:E7124A-975
-Vintage: 2008
-S/N: US483C8300
-Power Input Rating: 200-240V , 50/60 Hz, 12A
-CE Marked
-Made in USA
Boards Included:
E7124-66813 - EDC 4921 QTY 2
TSM WITH PPS32 REV 007
E7089-66500 - Power distribution board
DUAL EDGE CONNECTOR P/N: E7124-04118 REV A
LEAD TIME: 2-3 WEEKS ARO</t>
  </si>
  <si>
    <t xml:space="preserve">101017</t>
  </si>
  <si>
    <t xml:space="preserve">Versum Materials</t>
  </si>
  <si>
    <t xml:space="preserve">AP11</t>
  </si>
  <si>
    <t xml:space="preserve">Gas Cabinet with GASGUARD Controller</t>
  </si>
  <si>
    <t xml:space="preserve">36</t>
  </si>
  <si>
    <t xml:space="preserve">new in box</t>
  </si>
  <si>
    <t xml:space="preserve">Qty 36 Gas Cabinets with GASGUARD AP11 controller.
NEW, packed up and ready for shipment.
Equipment List
EQ_BoxVM_8X AP11 2%B2H6/H2
EQ_BoxVM_8X AP11 C2H4
EQ_BoxVM_8X AP11 C2H6
EQ_BoxVM_8X AP11 C4F6
EQ_BoxVM_8X AP11 C5F8
EQ_BoxVM_8X AP11 CH2F2
EQ_BoxVM_8X AP11 CH3F
EQ_BoxVM_8X AP11 CH3F
EQ_BoxVM_8X AP11 CH3F
EQ_BoxVM_8X AP11 CH3F
EQ_BoxVM_8X AP11 1H2 MDVB
EQ_BoxVM_8X AP11 NF3 CC
EQ_BoxVM_8X AP11 NF3 CC
EQ_BoxVM_8X AP11 NF3 CC
EQ_BoxVM_8X AP11 NF3
EQ_BoxVM_8X AP11 NF3 4.0
EQ_BoxVM_8X AP11 NH3
EQ_BoxVM_8X AP11 NH3
EQ_BoxVM_8X AP11 NH3
EQ_BoxVM_8X AP11 NH3
EQ_BoxVM_8X AP11 NH3
EQ_BoxVM_8X AP11 SiH4
EQ_BoxVM_8X AP11 SiH4
EQ_BoxVM_4X AP11 CH3F DVB
EQ_BoxVM_4X AP11 BCL3
EQ_BoxVM_4X AP11 HCl-Gas VMB
EQ_BoxVM_4X AP11 HCl-Gas VMB
EQ_BoxVM_4X AP11 Si2H6
EQ_BoxVM_4X AP11 Si2H6
EQ_BoxVM_4X AP11 SiCl4
EQ_BoxVM_4X AP11 SiCl4
EQ_BoxVM_4X AP11 SiH2Cl2
EQ_BoxVM_4X AP11 SiH2Cl2
EQ_BoxVM_4X AP11 SiH2Cl2
EQ_BoxVM_4X AP11 SiH2Cl2
EQ_BoxVM_4X AP11 SiH2Cl2
Please check pictures below for more information.</t>
  </si>
  <si>
    <t xml:space="preserve">15619</t>
  </si>
  <si>
    <t xml:space="preserve">VERTEQ</t>
  </si>
  <si>
    <t xml:space="preserve">FLUOROCARBON RD4500 CLASSIC</t>
  </si>
  <si>
    <t xml:space="preserve">SRD</t>
  </si>
  <si>
    <t xml:space="preserve">CAN BE OFFERED "AS IS" OR OPERATIONAL TO OEM SPECIFICATIONS WAFER SIZE- 4" 
OR 100mm POWER- 110V, 60 Hz SEPARATE VOLTAGE TRANSFORMER FROM 220 V TO 110 
V IS INCLUDED MANUAL-TECHNICAL MANUAL: RD4500 CLASSIC RINSER DRYER. 
OPTIONS- RESISTIVITY M4515, M4510 BOWL WASH M4520 STATIC ELIMINATOR M4530 
CLEANCOIL M4540 . SYSTEM USED FOR- UNIT IS USED FOR SPIN DRYING OF 
PHOTORESIST COATED WAFERS AFTER ACID DIPS.
-Deinstalled, warehoused.
-In working condition
-See photos for details
-Available for immediate consignment
-Can be inspected by appointment
-Located in Avezzano 67051 Italy</t>
  </si>
  <si>
    <t xml:space="preserve">79594</t>
  </si>
  <si>
    <t xml:space="preserve">Vision Engineering</t>
  </si>
  <si>
    <t xml:space="preserve">Dynascope</t>
  </si>
  <si>
    <t xml:space="preserve">Inspection Microscope</t>
  </si>
  <si>
    <t xml:space="preserve">-In Italy
-CE marked
Shipping Information:
Dimensions: 500 mm x 300 mm x 400 mm weight 20 KG
-Deinstalled, warehoused.
-In working condition
-See photos for details
-Available for immediate consignment
-Can be inspected by appointment
-Located in Avezzano 67051 Italy</t>
  </si>
  <si>
    <t xml:space="preserve">100711</t>
  </si>
  <si>
    <t xml:space="preserve">Voetsch</t>
  </si>
  <si>
    <t xml:space="preserve">VT 4002</t>
  </si>
  <si>
    <t xml:space="preserve">Temperature Test Chamber</t>
  </si>
  <si>
    <t xml:space="preserve">100712</t>
  </si>
  <si>
    <t xml:space="preserve">Weiss</t>
  </si>
  <si>
    <t xml:space="preserve">TS-130</t>
  </si>
  <si>
    <t xml:space="preserve">Temperature Shock Test Chamber</t>
  </si>
  <si>
    <t xml:space="preserve">Temperature Shock Chamber Weiss TS 130
2 Chamber System
Volume: 130 Liter
-80°C to +220°C
Temperature Area Hot Chamber: +60°C to +220°C
Temperature Cold Chamber: -80°C to -10°C
Vintage: 2012, very good condition, small used only
Manual in English included
Please check pictures below for more information</t>
  </si>
  <si>
    <t xml:space="preserve">80238</t>
  </si>
  <si>
    <t xml:space="preserve">TS130</t>
  </si>
  <si>
    <t xml:space="preserve">Thermal shock testing chamber</t>
  </si>
  <si>
    <t xml:space="preserve">-Removed from service in 2014
-Warehoused
-Located in Italy
-Can be inspected by appointment
-Can be sold 'as is' or refurbished with buy-off.
Shipping information:
-Weight 950 kg
-External dimensions: 2990 mm x 1820 mm x 1155 mm
s/n 224/17903
CE marked
Number of hours on the hour meter: 5,884,431 hours
Product Features:-
Technical data regarding this model can be found on the website of the OEM 
at the following location:-
&lt;http://www.weiss.info/sixcms/media.php/2134/TS_130_E.pdf&gt;
The temperature shock test chamber is made of two internal chambers 
arranged one on top of the other, with an automatic lifting basket.
The frame is made from corrosion-resistant galvanised sheet steel and is 
finished in RAL 5000 blue and RAL 9002 white grey.
Insulation-mineral wool-located between the internal and external casing.
The chambers are made in vapour-tight stainless steel.
Air volume changes caused by temperature variations during the test cycles 
are compensated for by means of a integrated expansion device.
The test basket is transported from the cold chamber to the hot chamber by 
an  electric motor coupled to a mechanical drive.
The vertical opening ergonomic sliding door of the hot chamber saves space 
in front of the chamber.
The window in the door allows optimal observation of the test basket.
Why Thermal shock testing ?
Thermal shock testing simulates the effects of temperature change on 
electronic systems.
International standards and test specifications used in the automotive, 
aerospace and electronics industries define how electronic systems must 
perform during certain give temperatures changes.
The tests aim to find out if sudden temperature changes will influence the 
long-term reliability of a product and if the product will operate safely.
Failures in parts and workmanship can be induced during Environmental 
Stress Screening (ESS) tests.
How the tests are carried out
The testing system is constructed with one hot and one cold chamber, 
independently temperature controlled, one on top of the other.
Quick temperature changes are simulated by moving the samples from one 
chamber to another.
A smooth air flow in the chambers is achieved using axial fans to blow the 
air over the heater or the chiller element.
Table of test methods:-
Test method 	Upper temperature 	Lower temperature 	Number
of temperature
  	°C 	Dwell time (h) 	Δ
(°C) 	°C 	Dwell time (h) 	Δ
(°C)
DIN-IEC 68-2-14 Na 1987 edition 	+40 . . . +220 	0.5 . . . 3 	3 % 	–10 . . 
. –65 	0.5 . . . 3 	8 % 	5
MIL-STD 202F/107G 3/84 edition 	+85 . . . +200 	0.25 . . . 8 	±0 	–55 . . . 
–65 	0.25 . . . 8 	0/–5 	5 / 25 / 50 / 100
MIL-STD 750C method 1051.5
4/92 edition 	+85 . . . +200 	10 mins 	±15/0 	–55 . . . –65 	10 mins 	
±0/–10 	20
MIL-STD 810F method 503.4
3/98 edition 	upon agreement
MIL-STD 883G method 1010.8
conditions A, B, C, [D, F]* 02/06 edition 	+85 . . . +200 	min.10 mins upon 
specimen reach. setpoint 	±15/0 	–55 . . . –65 	min.10 mins upon specimen 
reach. setpoint 	0/–10 	at least 10
MIL-STD 331B Test 113.1/C7
3/97 edition 	+71 	&gt;4 	  	–54 	&gt;4 	  	3
DEF 5011 4/71 edition 	+70 . . . +200 	1 	±3 	–25 . . . –65 	1 	±3 	10
DEF 133 dry 8/71 edition 	+55 	3 	±2 	–40 	3 	±3 	dry by agreement
Technical specifications of the test chamber:-
Model 	TS 130
Test basket volume 	approx. 130 l
Test basket dimensions Height
Width Depth 	approx. 430 mm
approx. 500 mm
approx. 600 mm
External dimensions Height
Width
Width inclusive of door hinge Depth without door
Depth with removable door Depth of notebook swivel 	approx. 1,990 mm
approx. 1,820 mm
approx. 1,850 mm
approx. 900 mm
approx. 1,155 mm
approx. 170 mm
Window in the sliding door Height
Width 	approx. 450 mm
approx. 500 mm
Temp. range (refer to working range) Hot chamber
Cold chamber 	approx. +60 . . . +220 °C
approx. –10 . . . –80 °C
Temperature constancy, in time 	approx. ±1 K
Changeover time 	approx. 10 secs
Max. specimen weight 	approx. 20 kg
Temperature change of 10 kg ICs in 	15 mins
Electrical connection 	3/N/PE AC 400 V ±10 % 50 Hz
CEE 32A connector
Max. power consumption 	approx. 28 A
Connected load 	approx. 14 kW
Paint finish 	RAL 5000 (blue) / RAL 9002 (grey)
Sound pressure level free field 1 m distance from front of unit 	approx. 61 
dB (A)
Weight 	approx. 950 kg
 </t>
  </si>
</sst>
</file>

<file path=xl/styles.xml><?xml version="1.0" encoding="utf-8"?>
<styleSheet xmlns="http://schemas.openxmlformats.org/spreadsheetml/2006/main">
  <numFmts count="3">
    <numFmt numFmtId="164" formatCode="General"/>
    <numFmt numFmtId="165" formatCode="@"/>
    <numFmt numFmtId="166" formatCode="DD\.MM\.YYYY"/>
  </numFmts>
  <fonts count="7">
    <font>
      <sz val="10"/>
      <name val="Arial"/>
      <family val="0"/>
      <charset val="1"/>
    </font>
    <font>
      <sz val="10"/>
      <name val="Arial"/>
      <family val="0"/>
    </font>
    <font>
      <sz val="10"/>
      <name val="Arial"/>
      <family val="0"/>
    </font>
    <font>
      <sz val="10"/>
      <name val="Arial"/>
      <family val="0"/>
    </font>
    <font>
      <b val="true"/>
      <sz val="8"/>
      <name val="Arial"/>
      <family val="0"/>
      <charset val="1"/>
    </font>
    <font>
      <sz val="8"/>
      <name val="Arial"/>
      <family val="0"/>
      <charset val="1"/>
    </font>
    <font>
      <sz val="8"/>
      <name val="Noto Sans CJK SC"/>
      <family val="2"/>
      <charset val="1"/>
    </font>
  </fonts>
  <fills count="4">
    <fill>
      <patternFill patternType="none"/>
    </fill>
    <fill>
      <patternFill patternType="gray125"/>
    </fill>
    <fill>
      <patternFill patternType="solid">
        <fgColor rgb="FF969696"/>
        <bgColor rgb="FF808080"/>
      </patternFill>
    </fill>
    <fill>
      <patternFill patternType="solid">
        <fgColor rgb="FFC0C0C0"/>
        <bgColor rgb="FFCCCCFF"/>
      </patternFill>
    </fill>
  </fills>
  <borders count="2">
    <border diagonalUp="false" diagonalDown="false">
      <left/>
      <right/>
      <top/>
      <bottom/>
      <diagonal/>
    </border>
    <border diagonalUp="false" diagonalDown="false">
      <left/>
      <right/>
      <top/>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xf numFmtId="165" fontId="5" fillId="3" borderId="0" xfId="0" applyFont="true" applyBorder="true" applyAlignment="false" applyProtection="false">
      <alignment horizontal="general" vertical="bottom" textRotation="0" wrapText="false" indent="0" shrinkToFit="false"/>
      <protection locked="true" hidden="false"/>
    </xf>
    <xf numFmtId="166" fontId="5" fillId="3" borderId="0" xfId="0" applyFont="true" applyBorder="true" applyAlignment="false" applyProtection="false">
      <alignment horizontal="general" vertical="bottom" textRotation="0" wrapText="false" indent="0" shrinkToFit="false"/>
      <protection locked="true" hidden="false"/>
    </xf>
    <xf numFmtId="165" fontId="5" fillId="3"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L2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3" activeCellId="0" sqref="L3"/>
    </sheetView>
  </sheetViews>
  <sheetFormatPr defaultRowHeight="16.5" zeroHeight="false" outlineLevelRow="0" outlineLevelCol="0"/>
  <cols>
    <col collapsed="false" customWidth="true" hidden="false" outlineLevel="0" max="1" min="1" style="0" width="9.05"/>
    <col collapsed="false" customWidth="true" hidden="false" outlineLevel="0" max="2" min="2" style="0" width="6.39"/>
    <col collapsed="false" customWidth="true" hidden="false" outlineLevel="0" max="3" min="3" style="0" width="19.17"/>
    <col collapsed="false" customWidth="true" hidden="false" outlineLevel="0" max="4" min="4" style="0" width="23.88"/>
    <col collapsed="false" customWidth="true" hidden="false" outlineLevel="0" max="5" min="5" style="0" width="42.93"/>
    <col collapsed="false" customWidth="true" hidden="false" outlineLevel="0" max="6" min="6" style="0" width="4.58"/>
    <col collapsed="false" customWidth="true" hidden="false" outlineLevel="0" max="8" min="7" style="0" width="9.05"/>
    <col collapsed="false" customWidth="true" hidden="false" outlineLevel="0" max="9" min="9" style="0" width="10.57"/>
    <col collapsed="false" customWidth="true" hidden="false" outlineLevel="0" max="10" min="10" style="0" width="11.94"/>
    <col collapsed="false" customWidth="true" hidden="false" outlineLevel="0" max="11" min="11" style="0" width="9.05"/>
    <col collapsed="false" customWidth="true" hidden="false" outlineLevel="0" max="12" min="12" style="0" width="70.31"/>
    <col collapsed="false" customWidth="true" hidden="false" outlineLevel="0" max="1005" min="13" style="0" width="9.05"/>
    <col collapsed="false" customWidth="false" hidden="false" outlineLevel="0" max="1025" min="1006" style="0" width="11.52"/>
  </cols>
  <sheetData>
    <row r="1" customFormat="false" ht="16.5" hidden="false" customHeight="tru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6.5" hidden="false" customHeight="true" outlineLevel="0" collapsed="false">
      <c r="A2" s="2" t="str">
        <f aca="false">HYPERLINK("https://www.fabsurplus.com/sdi_catalog/salesItemDetails.do?id=100996")</f>
        <v>https://www.fabsurplus.com/sdi_catalog/salesItemDetails.do?id=100996</v>
      </c>
      <c r="B2" s="2" t="s">
        <v>12</v>
      </c>
      <c r="C2" s="2" t="s">
        <v>13</v>
      </c>
      <c r="D2" s="2" t="s">
        <v>14</v>
      </c>
      <c r="E2" s="2" t="s">
        <v>15</v>
      </c>
      <c r="F2" s="2" t="s">
        <v>16</v>
      </c>
      <c r="G2" s="2" t="s">
        <v>17</v>
      </c>
      <c r="H2" s="2" t="s">
        <v>18</v>
      </c>
      <c r="I2" s="3" t="n">
        <v>41791</v>
      </c>
      <c r="J2" s="2" t="s">
        <v>19</v>
      </c>
      <c r="K2" s="2" t="s">
        <v>20</v>
      </c>
      <c r="L2" s="4" t="s">
        <v>21</v>
      </c>
    </row>
    <row r="3" customFormat="false" ht="16.5" hidden="false" customHeight="true" outlineLevel="0" collapsed="false">
      <c r="A3" s="2" t="str">
        <f aca="false">HYPERLINK("https://www.fabsurplus.com/sdi_catalog/salesItemDetails.do?id=101332")</f>
        <v>https://www.fabsurplus.com/sdi_catalog/salesItemDetails.do?id=101332</v>
      </c>
      <c r="B3" s="2" t="s">
        <v>22</v>
      </c>
      <c r="C3" s="2" t="s">
        <v>23</v>
      </c>
      <c r="D3" s="2" t="s">
        <v>24</v>
      </c>
      <c r="E3" s="2" t="s">
        <v>25</v>
      </c>
      <c r="F3" s="2" t="s">
        <v>26</v>
      </c>
      <c r="G3" s="2" t="s">
        <v>27</v>
      </c>
      <c r="H3" s="2" t="s">
        <v>18</v>
      </c>
      <c r="I3" s="3" t="n">
        <v>37043</v>
      </c>
      <c r="J3" s="2" t="s">
        <v>19</v>
      </c>
      <c r="K3" s="2" t="s">
        <v>28</v>
      </c>
      <c r="L3" s="4" t="s">
        <v>29</v>
      </c>
    </row>
    <row r="4" customFormat="false" ht="16.5" hidden="false" customHeight="true" outlineLevel="0" collapsed="false">
      <c r="A4" s="5" t="str">
        <f aca="false">HYPERLINK("https://www.fabsurplus.com/sdi_catalog/salesItemDetails.do?id=54859")</f>
        <v>https://www.fabsurplus.com/sdi_catalog/salesItemDetails.do?id=54859</v>
      </c>
      <c r="B4" s="5" t="s">
        <v>30</v>
      </c>
      <c r="C4" s="5" t="s">
        <v>31</v>
      </c>
      <c r="D4" s="5" t="s">
        <v>32</v>
      </c>
      <c r="E4" s="5" t="s">
        <v>33</v>
      </c>
      <c r="F4" s="5" t="s">
        <v>16</v>
      </c>
      <c r="G4" s="5" t="s">
        <v>34</v>
      </c>
      <c r="H4" s="5" t="s">
        <v>35</v>
      </c>
      <c r="I4" s="6" t="n">
        <v>38687</v>
      </c>
      <c r="J4" s="5" t="s">
        <v>19</v>
      </c>
      <c r="K4" s="5" t="s">
        <v>20</v>
      </c>
      <c r="L4" s="7" t="s">
        <v>36</v>
      </c>
    </row>
    <row r="5" customFormat="false" ht="16.5" hidden="false" customHeight="true" outlineLevel="0" collapsed="false">
      <c r="A5" s="5" t="str">
        <f aca="false">HYPERLINK("https://www.fabsurplus.com/sdi_catalog/salesItemDetails.do?id=54226")</f>
        <v>https://www.fabsurplus.com/sdi_catalog/salesItemDetails.do?id=54226</v>
      </c>
      <c r="B5" s="5" t="s">
        <v>37</v>
      </c>
      <c r="C5" s="5" t="s">
        <v>38</v>
      </c>
      <c r="D5" s="5" t="s">
        <v>39</v>
      </c>
      <c r="E5" s="5" t="s">
        <v>40</v>
      </c>
      <c r="F5" s="5" t="s">
        <v>16</v>
      </c>
      <c r="G5" s="5" t="s">
        <v>41</v>
      </c>
      <c r="H5" s="5" t="s">
        <v>18</v>
      </c>
      <c r="I5" s="6" t="n">
        <v>36312</v>
      </c>
      <c r="J5" s="5" t="s">
        <v>19</v>
      </c>
      <c r="K5" s="5" t="s">
        <v>20</v>
      </c>
      <c r="L5" s="7" t="s">
        <v>42</v>
      </c>
    </row>
    <row r="6" customFormat="false" ht="16.5" hidden="false" customHeight="true" outlineLevel="0" collapsed="false">
      <c r="A6" s="2" t="str">
        <f aca="false">HYPERLINK("https://www.fabsurplus.com/sdi_catalog/salesItemDetails.do?id=95398")</f>
        <v>https://www.fabsurplus.com/sdi_catalog/salesItemDetails.do?id=95398</v>
      </c>
      <c r="B6" s="2" t="s">
        <v>43</v>
      </c>
      <c r="C6" s="2" t="s">
        <v>38</v>
      </c>
      <c r="D6" s="2" t="s">
        <v>39</v>
      </c>
      <c r="E6" s="2" t="s">
        <v>40</v>
      </c>
      <c r="F6" s="2" t="s">
        <v>16</v>
      </c>
      <c r="G6" s="2" t="s">
        <v>41</v>
      </c>
      <c r="H6" s="2" t="s">
        <v>18</v>
      </c>
      <c r="I6" s="3" t="n">
        <v>36312</v>
      </c>
      <c r="J6" s="2" t="s">
        <v>19</v>
      </c>
      <c r="K6" s="2" t="s">
        <v>20</v>
      </c>
      <c r="L6" s="4" t="s">
        <v>42</v>
      </c>
    </row>
    <row r="7" customFormat="false" ht="16.5" hidden="false" customHeight="true" outlineLevel="0" collapsed="false">
      <c r="A7" s="5" t="str">
        <f aca="false">HYPERLINK("https://www.fabsurplus.com/sdi_catalog/salesItemDetails.do?id=95399")</f>
        <v>https://www.fabsurplus.com/sdi_catalog/salesItemDetails.do?id=95399</v>
      </c>
      <c r="B7" s="5" t="s">
        <v>44</v>
      </c>
      <c r="C7" s="5" t="s">
        <v>38</v>
      </c>
      <c r="D7" s="5" t="s">
        <v>39</v>
      </c>
      <c r="E7" s="5" t="s">
        <v>40</v>
      </c>
      <c r="F7" s="5" t="s">
        <v>16</v>
      </c>
      <c r="G7" s="5" t="s">
        <v>41</v>
      </c>
      <c r="H7" s="5" t="s">
        <v>18</v>
      </c>
      <c r="I7" s="6" t="n">
        <v>36312</v>
      </c>
      <c r="J7" s="5" t="s">
        <v>19</v>
      </c>
      <c r="K7" s="5" t="s">
        <v>20</v>
      </c>
      <c r="L7" s="7" t="s">
        <v>42</v>
      </c>
    </row>
    <row r="8" customFormat="false" ht="16.5" hidden="false" customHeight="true" outlineLevel="0" collapsed="false">
      <c r="A8" s="2" t="str">
        <f aca="false">HYPERLINK("https://www.fabsurplus.com/sdi_catalog/salesItemDetails.do?id=95400")</f>
        <v>https://www.fabsurplus.com/sdi_catalog/salesItemDetails.do?id=95400</v>
      </c>
      <c r="B8" s="2" t="s">
        <v>45</v>
      </c>
      <c r="C8" s="2" t="s">
        <v>38</v>
      </c>
      <c r="D8" s="2" t="s">
        <v>39</v>
      </c>
      <c r="E8" s="2" t="s">
        <v>40</v>
      </c>
      <c r="F8" s="2" t="s">
        <v>16</v>
      </c>
      <c r="G8" s="2" t="s">
        <v>41</v>
      </c>
      <c r="H8" s="2" t="s">
        <v>18</v>
      </c>
      <c r="I8" s="3" t="n">
        <v>36312</v>
      </c>
      <c r="J8" s="2" t="s">
        <v>19</v>
      </c>
      <c r="K8" s="2" t="s">
        <v>20</v>
      </c>
      <c r="L8" s="4" t="s">
        <v>42</v>
      </c>
    </row>
    <row r="9" customFormat="false" ht="16.5" hidden="false" customHeight="true" outlineLevel="0" collapsed="false">
      <c r="A9" s="5" t="str">
        <f aca="false">HYPERLINK("https://www.fabsurplus.com/sdi_catalog/salesItemDetails.do?id=95401")</f>
        <v>https://www.fabsurplus.com/sdi_catalog/salesItemDetails.do?id=95401</v>
      </c>
      <c r="B9" s="5" t="s">
        <v>46</v>
      </c>
      <c r="C9" s="5" t="s">
        <v>38</v>
      </c>
      <c r="D9" s="5" t="s">
        <v>39</v>
      </c>
      <c r="E9" s="5" t="s">
        <v>40</v>
      </c>
      <c r="F9" s="5" t="s">
        <v>16</v>
      </c>
      <c r="G9" s="5" t="s">
        <v>41</v>
      </c>
      <c r="H9" s="5" t="s">
        <v>18</v>
      </c>
      <c r="I9" s="6" t="n">
        <v>36312</v>
      </c>
      <c r="J9" s="5" t="s">
        <v>19</v>
      </c>
      <c r="K9" s="5" t="s">
        <v>20</v>
      </c>
      <c r="L9" s="7" t="s">
        <v>42</v>
      </c>
    </row>
    <row r="10" customFormat="false" ht="16.5" hidden="false" customHeight="true" outlineLevel="0" collapsed="false">
      <c r="A10" s="2" t="str">
        <f aca="false">HYPERLINK("https://www.fabsurplus.com/sdi_catalog/salesItemDetails.do?id=95402")</f>
        <v>https://www.fabsurplus.com/sdi_catalog/salesItemDetails.do?id=95402</v>
      </c>
      <c r="B10" s="2" t="s">
        <v>47</v>
      </c>
      <c r="C10" s="2" t="s">
        <v>38</v>
      </c>
      <c r="D10" s="2" t="s">
        <v>39</v>
      </c>
      <c r="E10" s="2" t="s">
        <v>40</v>
      </c>
      <c r="F10" s="2" t="s">
        <v>16</v>
      </c>
      <c r="G10" s="2" t="s">
        <v>41</v>
      </c>
      <c r="H10" s="2" t="s">
        <v>18</v>
      </c>
      <c r="I10" s="3" t="n">
        <v>36312</v>
      </c>
      <c r="J10" s="2" t="s">
        <v>19</v>
      </c>
      <c r="K10" s="2" t="s">
        <v>20</v>
      </c>
      <c r="L10" s="4" t="s">
        <v>42</v>
      </c>
    </row>
    <row r="11" customFormat="false" ht="16.5" hidden="false" customHeight="true" outlineLevel="0" collapsed="false">
      <c r="A11" s="5" t="str">
        <f aca="false">HYPERLINK("https://www.fabsurplus.com/sdi_catalog/salesItemDetails.do?id=95403")</f>
        <v>https://www.fabsurplus.com/sdi_catalog/salesItemDetails.do?id=95403</v>
      </c>
      <c r="B11" s="5" t="s">
        <v>48</v>
      </c>
      <c r="C11" s="5" t="s">
        <v>38</v>
      </c>
      <c r="D11" s="5" t="s">
        <v>39</v>
      </c>
      <c r="E11" s="5" t="s">
        <v>40</v>
      </c>
      <c r="F11" s="5" t="s">
        <v>16</v>
      </c>
      <c r="G11" s="5" t="s">
        <v>41</v>
      </c>
      <c r="H11" s="5" t="s">
        <v>18</v>
      </c>
      <c r="I11" s="6" t="n">
        <v>36312</v>
      </c>
      <c r="J11" s="5" t="s">
        <v>19</v>
      </c>
      <c r="K11" s="5" t="s">
        <v>20</v>
      </c>
      <c r="L11" s="7" t="s">
        <v>42</v>
      </c>
    </row>
    <row r="12" customFormat="false" ht="16.5" hidden="false" customHeight="true" outlineLevel="0" collapsed="false">
      <c r="A12" s="5" t="str">
        <f aca="false">HYPERLINK("https://www.fabsurplus.com/sdi_catalog/salesItemDetails.do?id=89909")</f>
        <v>https://www.fabsurplus.com/sdi_catalog/salesItemDetails.do?id=89909</v>
      </c>
      <c r="B12" s="5" t="s">
        <v>49</v>
      </c>
      <c r="C12" s="5" t="s">
        <v>50</v>
      </c>
      <c r="D12" s="5" t="s">
        <v>51</v>
      </c>
      <c r="E12" s="5" t="s">
        <v>52</v>
      </c>
      <c r="F12" s="5" t="s">
        <v>16</v>
      </c>
      <c r="G12" s="5" t="s">
        <v>53</v>
      </c>
      <c r="H12" s="5" t="s">
        <v>35</v>
      </c>
      <c r="I12" s="6" t="n">
        <v>38504</v>
      </c>
      <c r="J12" s="5" t="s">
        <v>19</v>
      </c>
      <c r="K12" s="5" t="s">
        <v>20</v>
      </c>
      <c r="L12" s="7" t="s">
        <v>54</v>
      </c>
    </row>
    <row r="13" customFormat="false" ht="16.5" hidden="false" customHeight="true" outlineLevel="0" collapsed="false">
      <c r="A13" s="5" t="str">
        <f aca="false">HYPERLINK("https://www.fabsurplus.com/sdi_catalog/salesItemDetails.do?id=78639")</f>
        <v>https://www.fabsurplus.com/sdi_catalog/salesItemDetails.do?id=78639</v>
      </c>
      <c r="B13" s="5" t="s">
        <v>55</v>
      </c>
      <c r="C13" s="5" t="s">
        <v>50</v>
      </c>
      <c r="D13" s="5" t="s">
        <v>56</v>
      </c>
      <c r="E13" s="5" t="s">
        <v>57</v>
      </c>
      <c r="F13" s="5" t="s">
        <v>16</v>
      </c>
      <c r="G13" s="5" t="s">
        <v>58</v>
      </c>
      <c r="H13" s="5" t="s">
        <v>18</v>
      </c>
      <c r="I13" s="6" t="n">
        <v>35765</v>
      </c>
      <c r="J13" s="5" t="s">
        <v>19</v>
      </c>
      <c r="K13" s="5" t="s">
        <v>20</v>
      </c>
      <c r="L13" s="7" t="s">
        <v>59</v>
      </c>
    </row>
    <row r="14" customFormat="false" ht="16.5" hidden="false" customHeight="true" outlineLevel="0" collapsed="false">
      <c r="A14" s="2" t="str">
        <f aca="false">HYPERLINK("https://www.fabsurplus.com/sdi_catalog/salesItemDetails.do?id=87652")</f>
        <v>https://www.fabsurplus.com/sdi_catalog/salesItemDetails.do?id=87652</v>
      </c>
      <c r="B14" s="2" t="s">
        <v>60</v>
      </c>
      <c r="C14" s="2" t="s">
        <v>50</v>
      </c>
      <c r="D14" s="2" t="s">
        <v>61</v>
      </c>
      <c r="E14" s="2" t="s">
        <v>62</v>
      </c>
      <c r="F14" s="2" t="s">
        <v>16</v>
      </c>
      <c r="G14" s="2" t="s">
        <v>63</v>
      </c>
      <c r="H14" s="2" t="s">
        <v>35</v>
      </c>
      <c r="I14" s="2"/>
      <c r="J14" s="2" t="s">
        <v>19</v>
      </c>
      <c r="K14" s="2" t="s">
        <v>20</v>
      </c>
      <c r="L14" s="4" t="s">
        <v>64</v>
      </c>
    </row>
    <row r="15" customFormat="false" ht="16.5" hidden="false" customHeight="true" outlineLevel="0" collapsed="false">
      <c r="A15" s="5" t="str">
        <f aca="false">HYPERLINK("https://www.fabsurplus.com/sdi_catalog/salesItemDetails.do?id=100994")</f>
        <v>https://www.fabsurplus.com/sdi_catalog/salesItemDetails.do?id=100994</v>
      </c>
      <c r="B15" s="5" t="s">
        <v>65</v>
      </c>
      <c r="C15" s="5" t="s">
        <v>66</v>
      </c>
      <c r="D15" s="5" t="s">
        <v>67</v>
      </c>
      <c r="E15" s="5" t="s">
        <v>68</v>
      </c>
      <c r="F15" s="5" t="s">
        <v>69</v>
      </c>
      <c r="G15" s="5" t="s">
        <v>58</v>
      </c>
      <c r="H15" s="5" t="s">
        <v>18</v>
      </c>
      <c r="I15" s="5"/>
      <c r="J15" s="5" t="s">
        <v>19</v>
      </c>
      <c r="K15" s="5" t="s">
        <v>20</v>
      </c>
      <c r="L15" s="7" t="s">
        <v>70</v>
      </c>
    </row>
    <row r="16" customFormat="false" ht="16.5" hidden="false" customHeight="true" outlineLevel="0" collapsed="false">
      <c r="A16" s="5" t="str">
        <f aca="false">HYPERLINK("https://www.fabsurplus.com/sdi_catalog/salesItemDetails.do?id=79588")</f>
        <v>https://www.fabsurplus.com/sdi_catalog/salesItemDetails.do?id=79588</v>
      </c>
      <c r="B16" s="5" t="s">
        <v>71</v>
      </c>
      <c r="C16" s="5" t="s">
        <v>72</v>
      </c>
      <c r="D16" s="5" t="s">
        <v>73</v>
      </c>
      <c r="E16" s="5" t="s">
        <v>74</v>
      </c>
      <c r="F16" s="5" t="s">
        <v>16</v>
      </c>
      <c r="G16" s="5" t="s">
        <v>75</v>
      </c>
      <c r="H16" s="5" t="s">
        <v>35</v>
      </c>
      <c r="I16" s="6" t="n">
        <v>39356</v>
      </c>
      <c r="J16" s="5" t="s">
        <v>19</v>
      </c>
      <c r="K16" s="5" t="s">
        <v>20</v>
      </c>
      <c r="L16" s="7" t="s">
        <v>76</v>
      </c>
    </row>
    <row r="17" customFormat="false" ht="16.5" hidden="false" customHeight="true" outlineLevel="0" collapsed="false">
      <c r="A17" s="2" t="str">
        <f aca="false">HYPERLINK("https://www.fabsurplus.com/sdi_catalog/salesItemDetails.do?id=79589")</f>
        <v>https://www.fabsurplus.com/sdi_catalog/salesItemDetails.do?id=79589</v>
      </c>
      <c r="B17" s="2" t="s">
        <v>77</v>
      </c>
      <c r="C17" s="2" t="s">
        <v>72</v>
      </c>
      <c r="D17" s="2" t="s">
        <v>73</v>
      </c>
      <c r="E17" s="2" t="s">
        <v>74</v>
      </c>
      <c r="F17" s="2" t="s">
        <v>16</v>
      </c>
      <c r="G17" s="2" t="s">
        <v>75</v>
      </c>
      <c r="H17" s="2" t="s">
        <v>35</v>
      </c>
      <c r="I17" s="3" t="n">
        <v>39722</v>
      </c>
      <c r="J17" s="2" t="s">
        <v>19</v>
      </c>
      <c r="K17" s="2" t="s">
        <v>20</v>
      </c>
      <c r="L17" s="4" t="s">
        <v>78</v>
      </c>
    </row>
    <row r="18" customFormat="false" ht="16.5" hidden="false" customHeight="true" outlineLevel="0" collapsed="false">
      <c r="A18" s="2" t="str">
        <f aca="false">HYPERLINK("https://www.fabsurplus.com/sdi_catalog/salesItemDetails.do?id=76605")</f>
        <v>https://www.fabsurplus.com/sdi_catalog/salesItemDetails.do?id=76605</v>
      </c>
      <c r="B18" s="2" t="s">
        <v>79</v>
      </c>
      <c r="C18" s="2" t="s">
        <v>72</v>
      </c>
      <c r="D18" s="2" t="s">
        <v>80</v>
      </c>
      <c r="E18" s="2" t="s">
        <v>81</v>
      </c>
      <c r="F18" s="2" t="s">
        <v>16</v>
      </c>
      <c r="G18" s="2" t="s">
        <v>27</v>
      </c>
      <c r="H18" s="2" t="s">
        <v>35</v>
      </c>
      <c r="I18" s="3" t="n">
        <v>37043</v>
      </c>
      <c r="J18" s="2" t="s">
        <v>19</v>
      </c>
      <c r="K18" s="2" t="s">
        <v>20</v>
      </c>
      <c r="L18" s="4" t="s">
        <v>82</v>
      </c>
    </row>
    <row r="19" customFormat="false" ht="16.5" hidden="false" customHeight="true" outlineLevel="0" collapsed="false">
      <c r="A19" s="2" t="str">
        <f aca="false">HYPERLINK("https://www.fabsurplus.com/sdi_catalog/salesItemDetails.do?id=101035")</f>
        <v>https://www.fabsurplus.com/sdi_catalog/salesItemDetails.do?id=101035</v>
      </c>
      <c r="B19" s="2" t="s">
        <v>83</v>
      </c>
      <c r="C19" s="2" t="s">
        <v>72</v>
      </c>
      <c r="D19" s="2" t="s">
        <v>84</v>
      </c>
      <c r="E19" s="2" t="s">
        <v>85</v>
      </c>
      <c r="F19" s="2" t="s">
        <v>16</v>
      </c>
      <c r="G19" s="2" t="s">
        <v>53</v>
      </c>
      <c r="H19" s="2"/>
      <c r="I19" s="3" t="n">
        <v>39600</v>
      </c>
      <c r="J19" s="2"/>
      <c r="K19" s="2"/>
      <c r="L19" s="4" t="s">
        <v>86</v>
      </c>
    </row>
    <row r="20" customFormat="false" ht="16.5" hidden="false" customHeight="true" outlineLevel="0" collapsed="false">
      <c r="A20" s="2" t="str">
        <f aca="false">HYPERLINK("https://www.fabsurplus.com/sdi_catalog/salesItemDetails.do?id=101036")</f>
        <v>https://www.fabsurplus.com/sdi_catalog/salesItemDetails.do?id=101036</v>
      </c>
      <c r="B20" s="2" t="s">
        <v>87</v>
      </c>
      <c r="C20" s="2" t="s">
        <v>72</v>
      </c>
      <c r="D20" s="2" t="s">
        <v>84</v>
      </c>
      <c r="E20" s="2" t="s">
        <v>85</v>
      </c>
      <c r="F20" s="2" t="s">
        <v>16</v>
      </c>
      <c r="G20" s="2" t="s">
        <v>53</v>
      </c>
      <c r="H20" s="2"/>
      <c r="I20" s="3" t="n">
        <v>39600</v>
      </c>
      <c r="J20" s="2"/>
      <c r="K20" s="2"/>
      <c r="L20" s="4" t="s">
        <v>86</v>
      </c>
    </row>
    <row r="21" customFormat="false" ht="16.5" hidden="false" customHeight="true" outlineLevel="0" collapsed="false">
      <c r="A21" s="2" t="str">
        <f aca="false">HYPERLINK("https://www.fabsurplus.com/sdi_catalog/salesItemDetails.do?id=18869")</f>
        <v>https://www.fabsurplus.com/sdi_catalog/salesItemDetails.do?id=18869</v>
      </c>
      <c r="B21" s="2" t="s">
        <v>88</v>
      </c>
      <c r="C21" s="2" t="s">
        <v>89</v>
      </c>
      <c r="D21" s="2" t="s">
        <v>90</v>
      </c>
      <c r="E21" s="2" t="s">
        <v>91</v>
      </c>
      <c r="F21" s="2" t="s">
        <v>16</v>
      </c>
      <c r="G21" s="2" t="s">
        <v>92</v>
      </c>
      <c r="H21" s="2" t="s">
        <v>18</v>
      </c>
      <c r="I21" s="2"/>
      <c r="J21" s="2" t="s">
        <v>19</v>
      </c>
      <c r="K21" s="2" t="s">
        <v>20</v>
      </c>
      <c r="L21" s="2" t="s">
        <v>93</v>
      </c>
    </row>
    <row r="22" customFormat="false" ht="16.5" hidden="false" customHeight="true" outlineLevel="0" collapsed="false">
      <c r="A22" s="2" t="str">
        <f aca="false">HYPERLINK("https://www.fabsurplus.com/sdi_catalog/salesItemDetails.do?id=101029")</f>
        <v>https://www.fabsurplus.com/sdi_catalog/salesItemDetails.do?id=101029</v>
      </c>
      <c r="B22" s="2" t="s">
        <v>94</v>
      </c>
      <c r="C22" s="2" t="s">
        <v>95</v>
      </c>
      <c r="D22" s="2" t="s">
        <v>96</v>
      </c>
      <c r="E22" s="2" t="s">
        <v>97</v>
      </c>
      <c r="F22" s="2" t="s">
        <v>98</v>
      </c>
      <c r="G22" s="2" t="s">
        <v>99</v>
      </c>
      <c r="H22" s="2"/>
      <c r="I22" s="2"/>
      <c r="J22" s="2"/>
      <c r="K22" s="2"/>
      <c r="L22" s="4" t="s">
        <v>100</v>
      </c>
    </row>
    <row r="23" customFormat="false" ht="16.5" hidden="false" customHeight="true" outlineLevel="0" collapsed="false">
      <c r="A23" s="5" t="str">
        <f aca="false">HYPERLINK("https://www.fabsurplus.com/sdi_catalog/salesItemDetails.do?id=101031")</f>
        <v>https://www.fabsurplus.com/sdi_catalog/salesItemDetails.do?id=101031</v>
      </c>
      <c r="B23" s="5" t="s">
        <v>101</v>
      </c>
      <c r="C23" s="5" t="s">
        <v>102</v>
      </c>
      <c r="D23" s="5" t="s">
        <v>103</v>
      </c>
      <c r="E23" s="5" t="s">
        <v>104</v>
      </c>
      <c r="F23" s="5" t="s">
        <v>105</v>
      </c>
      <c r="G23" s="5" t="s">
        <v>106</v>
      </c>
      <c r="H23" s="5" t="s">
        <v>35</v>
      </c>
      <c r="I23" s="6" t="n">
        <v>40756</v>
      </c>
      <c r="J23" s="5" t="s">
        <v>107</v>
      </c>
      <c r="K23" s="5" t="s">
        <v>20</v>
      </c>
      <c r="L23" s="7" t="s">
        <v>108</v>
      </c>
    </row>
    <row r="24" customFormat="false" ht="16.5" hidden="false" customHeight="true" outlineLevel="0" collapsed="false">
      <c r="A24" s="5" t="str">
        <f aca="false">HYPERLINK("https://www.fabsurplus.com/sdi_catalog/salesItemDetails.do?id=100699")</f>
        <v>https://www.fabsurplus.com/sdi_catalog/salesItemDetails.do?id=100699</v>
      </c>
      <c r="B24" s="5" t="s">
        <v>109</v>
      </c>
      <c r="C24" s="5" t="s">
        <v>110</v>
      </c>
      <c r="D24" s="5" t="s">
        <v>111</v>
      </c>
      <c r="E24" s="5" t="s">
        <v>112</v>
      </c>
      <c r="F24" s="5" t="s">
        <v>16</v>
      </c>
      <c r="G24" s="5" t="s">
        <v>113</v>
      </c>
      <c r="H24" s="5" t="s">
        <v>35</v>
      </c>
      <c r="I24" s="6" t="n">
        <v>35309</v>
      </c>
      <c r="J24" s="5" t="s">
        <v>19</v>
      </c>
      <c r="K24" s="5" t="s">
        <v>20</v>
      </c>
      <c r="L24" s="5" t="s">
        <v>114</v>
      </c>
    </row>
    <row r="25" customFormat="false" ht="16.5" hidden="false" customHeight="true" outlineLevel="0" collapsed="false">
      <c r="A25" s="2" t="str">
        <f aca="false">HYPERLINK("https://www.fabsurplus.com/sdi_catalog/salesItemDetails.do?id=100700")</f>
        <v>https://www.fabsurplus.com/sdi_catalog/salesItemDetails.do?id=100700</v>
      </c>
      <c r="B25" s="2" t="s">
        <v>115</v>
      </c>
      <c r="C25" s="2" t="s">
        <v>110</v>
      </c>
      <c r="D25" s="2" t="s">
        <v>116</v>
      </c>
      <c r="E25" s="2" t="s">
        <v>117</v>
      </c>
      <c r="F25" s="2" t="s">
        <v>16</v>
      </c>
      <c r="G25" s="2" t="s">
        <v>113</v>
      </c>
      <c r="H25" s="2" t="s">
        <v>35</v>
      </c>
      <c r="I25" s="3" t="n">
        <v>37773</v>
      </c>
      <c r="J25" s="2" t="s">
        <v>19</v>
      </c>
      <c r="K25" s="2" t="s">
        <v>20</v>
      </c>
      <c r="L25" s="2" t="s">
        <v>114</v>
      </c>
    </row>
    <row r="26" customFormat="false" ht="16.5" hidden="false" customHeight="true" outlineLevel="0" collapsed="false">
      <c r="A26" s="2" t="str">
        <f aca="false">HYPERLINK("https://www.fabsurplus.com/sdi_catalog/salesItemDetails.do?id=2669")</f>
        <v>https://www.fabsurplus.com/sdi_catalog/salesItemDetails.do?id=2669</v>
      </c>
      <c r="B26" s="2" t="s">
        <v>118</v>
      </c>
      <c r="C26" s="2" t="s">
        <v>119</v>
      </c>
      <c r="D26" s="2" t="s">
        <v>120</v>
      </c>
      <c r="E26" s="2" t="s">
        <v>121</v>
      </c>
      <c r="F26" s="2" t="s">
        <v>16</v>
      </c>
      <c r="G26" s="2" t="s">
        <v>122</v>
      </c>
      <c r="H26" s="2" t="s">
        <v>35</v>
      </c>
      <c r="I26" s="3" t="n">
        <v>34912</v>
      </c>
      <c r="J26" s="2" t="s">
        <v>19</v>
      </c>
      <c r="K26" s="2" t="s">
        <v>20</v>
      </c>
      <c r="L26" s="4" t="s">
        <v>123</v>
      </c>
    </row>
    <row r="27" customFormat="false" ht="16.5" hidden="false" customHeight="true" outlineLevel="0" collapsed="false">
      <c r="A27" s="5" t="str">
        <f aca="false">HYPERLINK("https://www.fabsurplus.com/sdi_catalog/salesItemDetails.do?id=10637")</f>
        <v>https://www.fabsurplus.com/sdi_catalog/salesItemDetails.do?id=10637</v>
      </c>
      <c r="B27" s="5" t="s">
        <v>124</v>
      </c>
      <c r="C27" s="5" t="s">
        <v>125</v>
      </c>
      <c r="D27" s="5" t="s">
        <v>126</v>
      </c>
      <c r="E27" s="5" t="s">
        <v>121</v>
      </c>
      <c r="F27" s="5" t="s">
        <v>16</v>
      </c>
      <c r="G27" s="5" t="s">
        <v>122</v>
      </c>
      <c r="H27" s="5" t="s">
        <v>18</v>
      </c>
      <c r="I27" s="6" t="n">
        <v>34851</v>
      </c>
      <c r="J27" s="5" t="s">
        <v>107</v>
      </c>
      <c r="K27" s="5" t="s">
        <v>20</v>
      </c>
      <c r="L27" s="7" t="s">
        <v>127</v>
      </c>
    </row>
    <row r="28" customFormat="false" ht="16.5" hidden="false" customHeight="true" outlineLevel="0" collapsed="false">
      <c r="A28" s="2" t="str">
        <f aca="false">HYPERLINK("https://www.fabsurplus.com/sdi_catalog/salesItemDetails.do?id=34740")</f>
        <v>https://www.fabsurplus.com/sdi_catalog/salesItemDetails.do?id=34740</v>
      </c>
      <c r="B28" s="2" t="s">
        <v>128</v>
      </c>
      <c r="C28" s="2" t="s">
        <v>129</v>
      </c>
      <c r="D28" s="2" t="s">
        <v>130</v>
      </c>
      <c r="E28" s="2" t="s">
        <v>131</v>
      </c>
      <c r="F28" s="2" t="s">
        <v>16</v>
      </c>
      <c r="G28" s="2" t="s">
        <v>27</v>
      </c>
      <c r="H28" s="2" t="s">
        <v>35</v>
      </c>
      <c r="I28" s="3" t="n">
        <v>38657</v>
      </c>
      <c r="J28" s="2" t="s">
        <v>19</v>
      </c>
      <c r="K28" s="2" t="s">
        <v>20</v>
      </c>
      <c r="L28" s="4" t="s">
        <v>132</v>
      </c>
    </row>
    <row r="29" customFormat="false" ht="16.5" hidden="false" customHeight="true" outlineLevel="0" collapsed="false">
      <c r="A29" s="2" t="str">
        <f aca="false">HYPERLINK("https://www.fabsurplus.com/sdi_catalog/salesItemDetails.do?id=11568")</f>
        <v>https://www.fabsurplus.com/sdi_catalog/salesItemDetails.do?id=11568</v>
      </c>
      <c r="B29" s="2" t="s">
        <v>133</v>
      </c>
      <c r="C29" s="2" t="s">
        <v>134</v>
      </c>
      <c r="D29" s="2" t="s">
        <v>135</v>
      </c>
      <c r="E29" s="2" t="s">
        <v>136</v>
      </c>
      <c r="F29" s="2" t="s">
        <v>16</v>
      </c>
      <c r="G29" s="2" t="s">
        <v>122</v>
      </c>
      <c r="H29" s="2" t="s">
        <v>18</v>
      </c>
      <c r="I29" s="2"/>
      <c r="J29" s="2" t="s">
        <v>107</v>
      </c>
      <c r="K29" s="2" t="s">
        <v>20</v>
      </c>
      <c r="L29" s="4" t="s">
        <v>137</v>
      </c>
    </row>
    <row r="30" customFormat="false" ht="16.5" hidden="false" customHeight="true" outlineLevel="0" collapsed="false">
      <c r="A30" s="5" t="str">
        <f aca="false">HYPERLINK("https://www.fabsurplus.com/sdi_catalog/salesItemDetails.do?id=11569")</f>
        <v>https://www.fabsurplus.com/sdi_catalog/salesItemDetails.do?id=11569</v>
      </c>
      <c r="B30" s="5" t="s">
        <v>138</v>
      </c>
      <c r="C30" s="5" t="s">
        <v>134</v>
      </c>
      <c r="D30" s="5" t="s">
        <v>139</v>
      </c>
      <c r="E30" s="5" t="s">
        <v>136</v>
      </c>
      <c r="F30" s="5" t="s">
        <v>16</v>
      </c>
      <c r="G30" s="5" t="s">
        <v>122</v>
      </c>
      <c r="H30" s="5" t="s">
        <v>35</v>
      </c>
      <c r="I30" s="6" t="n">
        <v>35156</v>
      </c>
      <c r="J30" s="5" t="s">
        <v>107</v>
      </c>
      <c r="K30" s="5" t="s">
        <v>20</v>
      </c>
      <c r="L30" s="7" t="s">
        <v>140</v>
      </c>
    </row>
    <row r="31" customFormat="false" ht="16.5" hidden="false" customHeight="true" outlineLevel="0" collapsed="false">
      <c r="A31" s="2" t="str">
        <f aca="false">HYPERLINK("https://www.fabsurplus.com/sdi_catalog/salesItemDetails.do?id=101014")</f>
        <v>https://www.fabsurplus.com/sdi_catalog/salesItemDetails.do?id=101014</v>
      </c>
      <c r="B31" s="2" t="s">
        <v>141</v>
      </c>
      <c r="C31" s="2" t="s">
        <v>134</v>
      </c>
      <c r="D31" s="2" t="s">
        <v>142</v>
      </c>
      <c r="E31" s="2" t="s">
        <v>143</v>
      </c>
      <c r="F31" s="2" t="s">
        <v>16</v>
      </c>
      <c r="G31" s="2" t="s">
        <v>144</v>
      </c>
      <c r="H31" s="2" t="s">
        <v>18</v>
      </c>
      <c r="I31" s="3" t="n">
        <v>43252</v>
      </c>
      <c r="J31" s="2" t="s">
        <v>19</v>
      </c>
      <c r="K31" s="2" t="s">
        <v>20</v>
      </c>
      <c r="L31" s="4" t="s">
        <v>145</v>
      </c>
    </row>
    <row r="32" customFormat="false" ht="16.5" hidden="false" customHeight="true" outlineLevel="0" collapsed="false">
      <c r="A32" s="2" t="str">
        <f aca="false">HYPERLINK("https://www.fabsurplus.com/sdi_catalog/salesItemDetails.do?id=100886")</f>
        <v>https://www.fabsurplus.com/sdi_catalog/salesItemDetails.do?id=100886</v>
      </c>
      <c r="B32" s="2" t="s">
        <v>146</v>
      </c>
      <c r="C32" s="2" t="s">
        <v>134</v>
      </c>
      <c r="D32" s="2" t="s">
        <v>147</v>
      </c>
      <c r="E32" s="2" t="s">
        <v>148</v>
      </c>
      <c r="F32" s="2" t="s">
        <v>16</v>
      </c>
      <c r="G32" s="2" t="s">
        <v>27</v>
      </c>
      <c r="H32" s="2" t="s">
        <v>149</v>
      </c>
      <c r="I32" s="3" t="n">
        <v>36312</v>
      </c>
      <c r="J32" s="2" t="s">
        <v>107</v>
      </c>
      <c r="K32" s="2" t="s">
        <v>150</v>
      </c>
      <c r="L32" s="4" t="s">
        <v>151</v>
      </c>
    </row>
    <row r="33" customFormat="false" ht="16.5" hidden="false" customHeight="true" outlineLevel="0" collapsed="false">
      <c r="A33" s="5" t="str">
        <f aca="false">HYPERLINK("https://www.fabsurplus.com/sdi_catalog/salesItemDetails.do?id=100868")</f>
        <v>https://www.fabsurplus.com/sdi_catalog/salesItemDetails.do?id=100868</v>
      </c>
      <c r="B33" s="5" t="s">
        <v>152</v>
      </c>
      <c r="C33" s="5" t="s">
        <v>134</v>
      </c>
      <c r="D33" s="5" t="s">
        <v>153</v>
      </c>
      <c r="E33" s="5" t="s">
        <v>154</v>
      </c>
      <c r="F33" s="5" t="s">
        <v>16</v>
      </c>
      <c r="G33" s="5" t="s">
        <v>27</v>
      </c>
      <c r="H33" s="5" t="s">
        <v>149</v>
      </c>
      <c r="I33" s="5"/>
      <c r="J33" s="5" t="s">
        <v>107</v>
      </c>
      <c r="K33" s="5" t="s">
        <v>155</v>
      </c>
      <c r="L33" s="5" t="s">
        <v>156</v>
      </c>
    </row>
    <row r="34" customFormat="false" ht="16.5" hidden="false" customHeight="true" outlineLevel="0" collapsed="false">
      <c r="A34" s="5" t="str">
        <f aca="false">HYPERLINK("https://www.fabsurplus.com/sdi_catalog/salesItemDetails.do?id=100873")</f>
        <v>https://www.fabsurplus.com/sdi_catalog/salesItemDetails.do?id=100873</v>
      </c>
      <c r="B34" s="5" t="s">
        <v>157</v>
      </c>
      <c r="C34" s="5" t="s">
        <v>134</v>
      </c>
      <c r="D34" s="5" t="s">
        <v>158</v>
      </c>
      <c r="E34" s="5" t="s">
        <v>159</v>
      </c>
      <c r="F34" s="5" t="s">
        <v>16</v>
      </c>
      <c r="G34" s="5" t="s">
        <v>27</v>
      </c>
      <c r="H34" s="5" t="s">
        <v>149</v>
      </c>
      <c r="I34" s="6" t="n">
        <v>36312</v>
      </c>
      <c r="J34" s="5" t="s">
        <v>107</v>
      </c>
      <c r="K34" s="5"/>
      <c r="L34" s="7" t="s">
        <v>160</v>
      </c>
    </row>
    <row r="35" customFormat="false" ht="16.5" hidden="false" customHeight="true" outlineLevel="0" collapsed="false">
      <c r="A35" s="2" t="str">
        <f aca="false">HYPERLINK("https://www.fabsurplus.com/sdi_catalog/salesItemDetails.do?id=83514")</f>
        <v>https://www.fabsurplus.com/sdi_catalog/salesItemDetails.do?id=83514</v>
      </c>
      <c r="B35" s="2" t="s">
        <v>161</v>
      </c>
      <c r="C35" s="2" t="s">
        <v>134</v>
      </c>
      <c r="D35" s="2" t="s">
        <v>162</v>
      </c>
      <c r="E35" s="2" t="s">
        <v>163</v>
      </c>
      <c r="F35" s="2" t="s">
        <v>16</v>
      </c>
      <c r="G35" s="2" t="s">
        <v>27</v>
      </c>
      <c r="H35" s="2" t="s">
        <v>35</v>
      </c>
      <c r="I35" s="3" t="n">
        <v>35582</v>
      </c>
      <c r="J35" s="2" t="s">
        <v>19</v>
      </c>
      <c r="K35" s="2" t="s">
        <v>20</v>
      </c>
      <c r="L35" s="4" t="s">
        <v>164</v>
      </c>
    </row>
    <row r="36" customFormat="false" ht="16.5" hidden="false" customHeight="true" outlineLevel="0" collapsed="false">
      <c r="A36" s="5" t="str">
        <f aca="false">HYPERLINK("https://www.fabsurplus.com/sdi_catalog/salesItemDetails.do?id=3419")</f>
        <v>https://www.fabsurplus.com/sdi_catalog/salesItemDetails.do?id=3419</v>
      </c>
      <c r="B36" s="5" t="s">
        <v>165</v>
      </c>
      <c r="C36" s="5" t="s">
        <v>134</v>
      </c>
      <c r="D36" s="5" t="s">
        <v>166</v>
      </c>
      <c r="E36" s="5" t="s">
        <v>167</v>
      </c>
      <c r="F36" s="5" t="s">
        <v>16</v>
      </c>
      <c r="G36" s="5" t="s">
        <v>168</v>
      </c>
      <c r="H36" s="5" t="s">
        <v>18</v>
      </c>
      <c r="I36" s="6" t="n">
        <v>34335</v>
      </c>
      <c r="J36" s="5" t="s">
        <v>107</v>
      </c>
      <c r="K36" s="5" t="s">
        <v>20</v>
      </c>
      <c r="L36" s="7" t="s">
        <v>169</v>
      </c>
    </row>
    <row r="37" customFormat="false" ht="16.5" hidden="false" customHeight="true" outlineLevel="0" collapsed="false">
      <c r="A37" s="2" t="str">
        <f aca="false">HYPERLINK("https://www.fabsurplus.com/sdi_catalog/salesItemDetails.do?id=101409")</f>
        <v>https://www.fabsurplus.com/sdi_catalog/salesItemDetails.do?id=101409</v>
      </c>
      <c r="B37" s="2" t="s">
        <v>170</v>
      </c>
      <c r="C37" s="2" t="s">
        <v>134</v>
      </c>
      <c r="D37" s="2" t="s">
        <v>171</v>
      </c>
      <c r="E37" s="2" t="s">
        <v>172</v>
      </c>
      <c r="F37" s="2" t="s">
        <v>16</v>
      </c>
      <c r="G37" s="2" t="s">
        <v>173</v>
      </c>
      <c r="H37" s="2"/>
      <c r="I37" s="3" t="n">
        <v>43282</v>
      </c>
      <c r="J37" s="2" t="s">
        <v>19</v>
      </c>
      <c r="K37" s="2"/>
      <c r="L37" s="2" t="s">
        <v>174</v>
      </c>
    </row>
    <row r="38" customFormat="false" ht="16.5" hidden="false" customHeight="true" outlineLevel="0" collapsed="false">
      <c r="A38" s="2" t="str">
        <f aca="false">HYPERLINK("https://www.fabsurplus.com/sdi_catalog/salesItemDetails.do?id=101417")</f>
        <v>https://www.fabsurplus.com/sdi_catalog/salesItemDetails.do?id=101417</v>
      </c>
      <c r="B38" s="2" t="s">
        <v>175</v>
      </c>
      <c r="C38" s="2" t="s">
        <v>134</v>
      </c>
      <c r="D38" s="2" t="s">
        <v>176</v>
      </c>
      <c r="E38" s="2" t="s">
        <v>172</v>
      </c>
      <c r="F38" s="2" t="s">
        <v>16</v>
      </c>
      <c r="G38" s="2" t="s">
        <v>173</v>
      </c>
      <c r="H38" s="2"/>
      <c r="I38" s="2"/>
      <c r="J38" s="2" t="s">
        <v>19</v>
      </c>
      <c r="K38" s="2"/>
      <c r="L38" s="2" t="s">
        <v>174</v>
      </c>
    </row>
    <row r="39" customFormat="false" ht="16.5" hidden="false" customHeight="true" outlineLevel="0" collapsed="false">
      <c r="A39" s="2" t="str">
        <f aca="false">HYPERLINK("https://www.fabsurplus.com/sdi_catalog/salesItemDetails.do?id=101420")</f>
        <v>https://www.fabsurplus.com/sdi_catalog/salesItemDetails.do?id=101420</v>
      </c>
      <c r="B39" s="2" t="s">
        <v>177</v>
      </c>
      <c r="C39" s="2" t="s">
        <v>134</v>
      </c>
      <c r="D39" s="2" t="s">
        <v>178</v>
      </c>
      <c r="E39" s="2" t="s">
        <v>179</v>
      </c>
      <c r="F39" s="2" t="s">
        <v>16</v>
      </c>
      <c r="G39" s="2" t="s">
        <v>173</v>
      </c>
      <c r="H39" s="2"/>
      <c r="I39" s="3" t="n">
        <v>42887</v>
      </c>
      <c r="J39" s="2" t="s">
        <v>19</v>
      </c>
      <c r="K39" s="2"/>
      <c r="L39" s="2" t="s">
        <v>174</v>
      </c>
    </row>
    <row r="40" customFormat="false" ht="16.5" hidden="false" customHeight="true" outlineLevel="0" collapsed="false">
      <c r="A40" s="5" t="str">
        <f aca="false">HYPERLINK("https://www.fabsurplus.com/sdi_catalog/salesItemDetails.do?id=101421")</f>
        <v>https://www.fabsurplus.com/sdi_catalog/salesItemDetails.do?id=101421</v>
      </c>
      <c r="B40" s="5" t="s">
        <v>180</v>
      </c>
      <c r="C40" s="5" t="s">
        <v>134</v>
      </c>
      <c r="D40" s="5" t="s">
        <v>181</v>
      </c>
      <c r="E40" s="5" t="s">
        <v>182</v>
      </c>
      <c r="F40" s="5" t="s">
        <v>16</v>
      </c>
      <c r="G40" s="5" t="s">
        <v>173</v>
      </c>
      <c r="H40" s="5"/>
      <c r="I40" s="6" t="n">
        <v>38139</v>
      </c>
      <c r="J40" s="5" t="s">
        <v>19</v>
      </c>
      <c r="K40" s="5"/>
      <c r="L40" s="5" t="s">
        <v>174</v>
      </c>
    </row>
    <row r="41" customFormat="false" ht="16.5" hidden="false" customHeight="true" outlineLevel="0" collapsed="false">
      <c r="A41" s="2" t="str">
        <f aca="false">HYPERLINK("https://www.fabsurplus.com/sdi_catalog/salesItemDetails.do?id=101425")</f>
        <v>https://www.fabsurplus.com/sdi_catalog/salesItemDetails.do?id=101425</v>
      </c>
      <c r="B41" s="2" t="s">
        <v>183</v>
      </c>
      <c r="C41" s="2" t="s">
        <v>184</v>
      </c>
      <c r="D41" s="2" t="s">
        <v>185</v>
      </c>
      <c r="E41" s="2" t="s">
        <v>186</v>
      </c>
      <c r="F41" s="2" t="s">
        <v>16</v>
      </c>
      <c r="G41" s="2" t="s">
        <v>173</v>
      </c>
      <c r="H41" s="2"/>
      <c r="I41" s="2"/>
      <c r="J41" s="2" t="s">
        <v>19</v>
      </c>
      <c r="K41" s="2"/>
      <c r="L41" s="2" t="s">
        <v>174</v>
      </c>
    </row>
    <row r="42" customFormat="false" ht="16.5" hidden="false" customHeight="true" outlineLevel="0" collapsed="false">
      <c r="A42" s="2" t="str">
        <f aca="false">HYPERLINK("https://www.fabsurplus.com/sdi_catalog/salesItemDetails.do?id=100626")</f>
        <v>https://www.fabsurplus.com/sdi_catalog/salesItemDetails.do?id=100626</v>
      </c>
      <c r="B42" s="2" t="s">
        <v>187</v>
      </c>
      <c r="C42" s="2" t="s">
        <v>184</v>
      </c>
      <c r="D42" s="2" t="s">
        <v>188</v>
      </c>
      <c r="E42" s="2" t="s">
        <v>189</v>
      </c>
      <c r="F42" s="2" t="s">
        <v>16</v>
      </c>
      <c r="G42" s="2" t="s">
        <v>113</v>
      </c>
      <c r="H42" s="2"/>
      <c r="I42" s="2"/>
      <c r="J42" s="2" t="s">
        <v>19</v>
      </c>
      <c r="K42" s="2"/>
      <c r="L42" s="2" t="s">
        <v>174</v>
      </c>
    </row>
    <row r="43" customFormat="false" ht="16.5" hidden="false" customHeight="true" outlineLevel="0" collapsed="false">
      <c r="A43" s="5" t="str">
        <f aca="false">HYPERLINK("https://www.fabsurplus.com/sdi_catalog/salesItemDetails.do?id=100627")</f>
        <v>https://www.fabsurplus.com/sdi_catalog/salesItemDetails.do?id=100627</v>
      </c>
      <c r="B43" s="5" t="s">
        <v>190</v>
      </c>
      <c r="C43" s="5" t="s">
        <v>184</v>
      </c>
      <c r="D43" s="5" t="s">
        <v>191</v>
      </c>
      <c r="E43" s="5" t="s">
        <v>189</v>
      </c>
      <c r="F43" s="5" t="s">
        <v>192</v>
      </c>
      <c r="G43" s="5" t="s">
        <v>113</v>
      </c>
      <c r="H43" s="5"/>
      <c r="I43" s="5"/>
      <c r="J43" s="5" t="s">
        <v>19</v>
      </c>
      <c r="K43" s="5"/>
      <c r="L43" s="5" t="s">
        <v>174</v>
      </c>
    </row>
    <row r="44" customFormat="false" ht="16.5" hidden="false" customHeight="true" outlineLevel="0" collapsed="false">
      <c r="A44" s="2" t="str">
        <f aca="false">HYPERLINK("https://www.fabsurplus.com/sdi_catalog/salesItemDetails.do?id=100628")</f>
        <v>https://www.fabsurplus.com/sdi_catalog/salesItemDetails.do?id=100628</v>
      </c>
      <c r="B44" s="2" t="s">
        <v>193</v>
      </c>
      <c r="C44" s="2" t="s">
        <v>184</v>
      </c>
      <c r="D44" s="2" t="s">
        <v>194</v>
      </c>
      <c r="E44" s="2" t="s">
        <v>189</v>
      </c>
      <c r="F44" s="2" t="s">
        <v>195</v>
      </c>
      <c r="G44" s="2" t="s">
        <v>113</v>
      </c>
      <c r="H44" s="2"/>
      <c r="I44" s="2"/>
      <c r="J44" s="2" t="s">
        <v>19</v>
      </c>
      <c r="K44" s="2"/>
      <c r="L44" s="2" t="s">
        <v>174</v>
      </c>
    </row>
    <row r="45" customFormat="false" ht="16.5" hidden="false" customHeight="true" outlineLevel="0" collapsed="false">
      <c r="A45" s="2" t="str">
        <f aca="false">HYPERLINK("https://www.fabsurplus.com/sdi_catalog/salesItemDetails.do?id=100989")</f>
        <v>https://www.fabsurplus.com/sdi_catalog/salesItemDetails.do?id=100989</v>
      </c>
      <c r="B45" s="2" t="s">
        <v>196</v>
      </c>
      <c r="C45" s="2" t="s">
        <v>197</v>
      </c>
      <c r="D45" s="2" t="s">
        <v>198</v>
      </c>
      <c r="E45" s="2" t="s">
        <v>199</v>
      </c>
      <c r="F45" s="2" t="s">
        <v>16</v>
      </c>
      <c r="G45" s="2" t="s">
        <v>200</v>
      </c>
      <c r="H45" s="2" t="s">
        <v>18</v>
      </c>
      <c r="I45" s="2"/>
      <c r="J45" s="2" t="s">
        <v>19</v>
      </c>
      <c r="K45" s="2" t="s">
        <v>20</v>
      </c>
      <c r="L45" s="2" t="s">
        <v>201</v>
      </c>
    </row>
    <row r="46" customFormat="false" ht="16.5" hidden="false" customHeight="true" outlineLevel="0" collapsed="false">
      <c r="A46" s="5" t="str">
        <f aca="false">HYPERLINK("https://www.fabsurplus.com/sdi_catalog/salesItemDetails.do?id=101428")</f>
        <v>https://www.fabsurplus.com/sdi_catalog/salesItemDetails.do?id=101428</v>
      </c>
      <c r="B46" s="5" t="s">
        <v>202</v>
      </c>
      <c r="C46" s="5" t="s">
        <v>203</v>
      </c>
      <c r="D46" s="5" t="s">
        <v>204</v>
      </c>
      <c r="E46" s="5" t="s">
        <v>205</v>
      </c>
      <c r="F46" s="5" t="s">
        <v>16</v>
      </c>
      <c r="G46" s="5" t="s">
        <v>173</v>
      </c>
      <c r="H46" s="5"/>
      <c r="I46" s="6" t="n">
        <v>42186</v>
      </c>
      <c r="J46" s="5" t="s">
        <v>19</v>
      </c>
      <c r="K46" s="5"/>
      <c r="L46" s="5" t="s">
        <v>174</v>
      </c>
    </row>
    <row r="47" customFormat="false" ht="16.5" hidden="false" customHeight="true" outlineLevel="0" collapsed="false">
      <c r="A47" s="5" t="str">
        <f aca="false">HYPERLINK("https://www.fabsurplus.com/sdi_catalog/salesItemDetails.do?id=77017")</f>
        <v>https://www.fabsurplus.com/sdi_catalog/salesItemDetails.do?id=77017</v>
      </c>
      <c r="B47" s="5" t="s">
        <v>206</v>
      </c>
      <c r="C47" s="5" t="s">
        <v>31</v>
      </c>
      <c r="D47" s="5" t="s">
        <v>207</v>
      </c>
      <c r="E47" s="5" t="s">
        <v>208</v>
      </c>
      <c r="F47" s="5" t="s">
        <v>16</v>
      </c>
      <c r="G47" s="5" t="s">
        <v>34</v>
      </c>
      <c r="H47" s="5" t="s">
        <v>35</v>
      </c>
      <c r="I47" s="6" t="n">
        <v>38869</v>
      </c>
      <c r="J47" s="5" t="s">
        <v>19</v>
      </c>
      <c r="K47" s="5" t="s">
        <v>20</v>
      </c>
      <c r="L47" s="7" t="s">
        <v>209</v>
      </c>
    </row>
    <row r="48" customFormat="false" ht="16.5" hidden="false" customHeight="true" outlineLevel="0" collapsed="false">
      <c r="A48" s="2" t="str">
        <f aca="false">HYPERLINK("https://www.fabsurplus.com/sdi_catalog/salesItemDetails.do?id=77013")</f>
        <v>https://www.fabsurplus.com/sdi_catalog/salesItemDetails.do?id=77013</v>
      </c>
      <c r="B48" s="2" t="s">
        <v>210</v>
      </c>
      <c r="C48" s="2" t="s">
        <v>31</v>
      </c>
      <c r="D48" s="2" t="s">
        <v>211</v>
      </c>
      <c r="E48" s="2" t="s">
        <v>212</v>
      </c>
      <c r="F48" s="2" t="s">
        <v>16</v>
      </c>
      <c r="G48" s="2" t="s">
        <v>34</v>
      </c>
      <c r="H48" s="2" t="s">
        <v>35</v>
      </c>
      <c r="I48" s="3" t="n">
        <v>39234</v>
      </c>
      <c r="J48" s="2" t="s">
        <v>19</v>
      </c>
      <c r="K48" s="2" t="s">
        <v>20</v>
      </c>
      <c r="L48" s="4" t="s">
        <v>213</v>
      </c>
    </row>
    <row r="49" customFormat="false" ht="16.5" hidden="false" customHeight="true" outlineLevel="0" collapsed="false">
      <c r="A49" s="2" t="str">
        <f aca="false">HYPERLINK("https://www.fabsurplus.com/sdi_catalog/salesItemDetails.do?id=77021")</f>
        <v>https://www.fabsurplus.com/sdi_catalog/salesItemDetails.do?id=77021</v>
      </c>
      <c r="B49" s="2" t="s">
        <v>214</v>
      </c>
      <c r="C49" s="2" t="s">
        <v>31</v>
      </c>
      <c r="D49" s="2" t="s">
        <v>215</v>
      </c>
      <c r="E49" s="2" t="s">
        <v>215</v>
      </c>
      <c r="F49" s="2" t="s">
        <v>16</v>
      </c>
      <c r="G49" s="2" t="s">
        <v>34</v>
      </c>
      <c r="H49" s="2" t="s">
        <v>35</v>
      </c>
      <c r="I49" s="3" t="n">
        <v>37196</v>
      </c>
      <c r="J49" s="2" t="s">
        <v>19</v>
      </c>
      <c r="K49" s="2" t="s">
        <v>20</v>
      </c>
      <c r="L49" s="4" t="s">
        <v>216</v>
      </c>
    </row>
    <row r="50" customFormat="false" ht="16.5" hidden="false" customHeight="true" outlineLevel="0" collapsed="false">
      <c r="A50" s="5" t="str">
        <f aca="false">HYPERLINK("https://www.fabsurplus.com/sdi_catalog/salesItemDetails.do?id=77022")</f>
        <v>https://www.fabsurplus.com/sdi_catalog/salesItemDetails.do?id=77022</v>
      </c>
      <c r="B50" s="5" t="s">
        <v>217</v>
      </c>
      <c r="C50" s="5" t="s">
        <v>31</v>
      </c>
      <c r="D50" s="5" t="s">
        <v>218</v>
      </c>
      <c r="E50" s="5" t="s">
        <v>215</v>
      </c>
      <c r="F50" s="5" t="s">
        <v>16</v>
      </c>
      <c r="G50" s="5" t="s">
        <v>34</v>
      </c>
      <c r="H50" s="5" t="s">
        <v>35</v>
      </c>
      <c r="I50" s="6" t="n">
        <v>37196</v>
      </c>
      <c r="J50" s="5" t="s">
        <v>19</v>
      </c>
      <c r="K50" s="5" t="s">
        <v>20</v>
      </c>
      <c r="L50" s="7" t="s">
        <v>219</v>
      </c>
    </row>
    <row r="51" customFormat="false" ht="16.5" hidden="false" customHeight="true" outlineLevel="0" collapsed="false">
      <c r="A51" s="2" t="str">
        <f aca="false">HYPERLINK("https://www.fabsurplus.com/sdi_catalog/salesItemDetails.do?id=77009")</f>
        <v>https://www.fabsurplus.com/sdi_catalog/salesItemDetails.do?id=77009</v>
      </c>
      <c r="B51" s="2" t="s">
        <v>220</v>
      </c>
      <c r="C51" s="2" t="s">
        <v>31</v>
      </c>
      <c r="D51" s="2" t="s">
        <v>221</v>
      </c>
      <c r="E51" s="2" t="s">
        <v>222</v>
      </c>
      <c r="F51" s="2" t="s">
        <v>16</v>
      </c>
      <c r="G51" s="2" t="s">
        <v>34</v>
      </c>
      <c r="H51" s="2" t="s">
        <v>35</v>
      </c>
      <c r="I51" s="3" t="n">
        <v>37043</v>
      </c>
      <c r="J51" s="2" t="s">
        <v>19</v>
      </c>
      <c r="K51" s="2" t="s">
        <v>20</v>
      </c>
      <c r="L51" s="4" t="s">
        <v>223</v>
      </c>
    </row>
    <row r="52" customFormat="false" ht="16.5" hidden="false" customHeight="true" outlineLevel="0" collapsed="false">
      <c r="A52" s="5" t="str">
        <f aca="false">HYPERLINK("https://www.fabsurplus.com/sdi_catalog/salesItemDetails.do?id=77010")</f>
        <v>https://www.fabsurplus.com/sdi_catalog/salesItemDetails.do?id=77010</v>
      </c>
      <c r="B52" s="5" t="s">
        <v>224</v>
      </c>
      <c r="C52" s="5" t="s">
        <v>31</v>
      </c>
      <c r="D52" s="5" t="s">
        <v>225</v>
      </c>
      <c r="E52" s="5" t="s">
        <v>222</v>
      </c>
      <c r="F52" s="5" t="s">
        <v>16</v>
      </c>
      <c r="G52" s="5" t="s">
        <v>34</v>
      </c>
      <c r="H52" s="5" t="s">
        <v>35</v>
      </c>
      <c r="I52" s="6" t="n">
        <v>37196</v>
      </c>
      <c r="J52" s="5" t="s">
        <v>19</v>
      </c>
      <c r="K52" s="5" t="s">
        <v>20</v>
      </c>
      <c r="L52" s="7" t="s">
        <v>226</v>
      </c>
    </row>
    <row r="53" customFormat="false" ht="16.5" hidden="false" customHeight="true" outlineLevel="0" collapsed="false">
      <c r="A53" s="2" t="str">
        <f aca="false">HYPERLINK("https://www.fabsurplus.com/sdi_catalog/salesItemDetails.do?id=100632")</f>
        <v>https://www.fabsurplus.com/sdi_catalog/salesItemDetails.do?id=100632</v>
      </c>
      <c r="B53" s="2" t="s">
        <v>227</v>
      </c>
      <c r="C53" s="2" t="s">
        <v>228</v>
      </c>
      <c r="D53" s="2" t="s">
        <v>229</v>
      </c>
      <c r="E53" s="2" t="s">
        <v>230</v>
      </c>
      <c r="F53" s="2" t="s">
        <v>16</v>
      </c>
      <c r="G53" s="2" t="s">
        <v>113</v>
      </c>
      <c r="H53" s="2"/>
      <c r="I53" s="2"/>
      <c r="J53" s="2" t="s">
        <v>19</v>
      </c>
      <c r="K53" s="2"/>
      <c r="L53" s="2" t="s">
        <v>174</v>
      </c>
    </row>
    <row r="54" customFormat="false" ht="16.5" hidden="false" customHeight="true" outlineLevel="0" collapsed="false">
      <c r="A54" s="5" t="str">
        <f aca="false">HYPERLINK("https://www.fabsurplus.com/sdi_catalog/salesItemDetails.do?id=68025")</f>
        <v>https://www.fabsurplus.com/sdi_catalog/salesItemDetails.do?id=68025</v>
      </c>
      <c r="B54" s="5" t="s">
        <v>231</v>
      </c>
      <c r="C54" s="5" t="s">
        <v>228</v>
      </c>
      <c r="D54" s="5" t="s">
        <v>232</v>
      </c>
      <c r="E54" s="5" t="s">
        <v>233</v>
      </c>
      <c r="F54" s="5" t="s">
        <v>16</v>
      </c>
      <c r="G54" s="5" t="s">
        <v>234</v>
      </c>
      <c r="H54" s="5" t="s">
        <v>18</v>
      </c>
      <c r="I54" s="6" t="n">
        <v>36678</v>
      </c>
      <c r="J54" s="5" t="s">
        <v>19</v>
      </c>
      <c r="K54" s="5" t="s">
        <v>20</v>
      </c>
      <c r="L54" s="7" t="s">
        <v>235</v>
      </c>
    </row>
    <row r="55" customFormat="false" ht="16.5" hidden="false" customHeight="true" outlineLevel="0" collapsed="false">
      <c r="A55" s="5" t="str">
        <f aca="false">HYPERLINK("https://www.fabsurplus.com/sdi_catalog/salesItemDetails.do?id=101434")</f>
        <v>https://www.fabsurplus.com/sdi_catalog/salesItemDetails.do?id=101434</v>
      </c>
      <c r="B55" s="5" t="s">
        <v>236</v>
      </c>
      <c r="C55" s="5" t="s">
        <v>228</v>
      </c>
      <c r="D55" s="5" t="s">
        <v>237</v>
      </c>
      <c r="E55" s="5" t="s">
        <v>238</v>
      </c>
      <c r="F55" s="5" t="s">
        <v>16</v>
      </c>
      <c r="G55" s="5" t="s">
        <v>173</v>
      </c>
      <c r="H55" s="5"/>
      <c r="I55" s="6" t="n">
        <v>39142</v>
      </c>
      <c r="J55" s="5" t="s">
        <v>19</v>
      </c>
      <c r="K55" s="5"/>
      <c r="L55" s="5" t="s">
        <v>174</v>
      </c>
    </row>
    <row r="56" customFormat="false" ht="16.5" hidden="false" customHeight="true" outlineLevel="0" collapsed="false">
      <c r="A56" s="2" t="str">
        <f aca="false">HYPERLINK("https://www.fabsurplus.com/sdi_catalog/salesItemDetails.do?id=100993")</f>
        <v>https://www.fabsurplus.com/sdi_catalog/salesItemDetails.do?id=100993</v>
      </c>
      <c r="B56" s="2" t="s">
        <v>239</v>
      </c>
      <c r="C56" s="2" t="s">
        <v>240</v>
      </c>
      <c r="D56" s="2" t="s">
        <v>241</v>
      </c>
      <c r="E56" s="2" t="s">
        <v>242</v>
      </c>
      <c r="F56" s="2" t="s">
        <v>16</v>
      </c>
      <c r="G56" s="2"/>
      <c r="H56" s="2" t="s">
        <v>243</v>
      </c>
      <c r="I56" s="3" t="n">
        <v>38504</v>
      </c>
      <c r="J56" s="2" t="s">
        <v>19</v>
      </c>
      <c r="K56" s="2" t="s">
        <v>20</v>
      </c>
      <c r="L56" s="4" t="s">
        <v>244</v>
      </c>
    </row>
    <row r="57" customFormat="false" ht="16.5" hidden="false" customHeight="true" outlineLevel="0" collapsed="false">
      <c r="A57" s="2" t="str">
        <f aca="false">HYPERLINK("https://www.fabsurplus.com/sdi_catalog/salesItemDetails.do?id=101001")</f>
        <v>https://www.fabsurplus.com/sdi_catalog/salesItemDetails.do?id=101001</v>
      </c>
      <c r="B57" s="2" t="s">
        <v>245</v>
      </c>
      <c r="C57" s="2" t="s">
        <v>228</v>
      </c>
      <c r="D57" s="2" t="s">
        <v>246</v>
      </c>
      <c r="E57" s="2" t="s">
        <v>247</v>
      </c>
      <c r="F57" s="2" t="s">
        <v>16</v>
      </c>
      <c r="G57" s="2" t="s">
        <v>248</v>
      </c>
      <c r="H57" s="2" t="s">
        <v>18</v>
      </c>
      <c r="I57" s="2"/>
      <c r="J57" s="2" t="s">
        <v>19</v>
      </c>
      <c r="K57" s="2" t="s">
        <v>20</v>
      </c>
      <c r="L57" s="4" t="s">
        <v>249</v>
      </c>
    </row>
    <row r="58" customFormat="false" ht="16.5" hidden="false" customHeight="true" outlineLevel="0" collapsed="false">
      <c r="A58" s="5" t="str">
        <f aca="false">HYPERLINK("https://www.fabsurplus.com/sdi_catalog/salesItemDetails.do?id=100723")</f>
        <v>https://www.fabsurplus.com/sdi_catalog/salesItemDetails.do?id=100723</v>
      </c>
      <c r="B58" s="5" t="s">
        <v>250</v>
      </c>
      <c r="C58" s="5" t="s">
        <v>228</v>
      </c>
      <c r="D58" s="5" t="s">
        <v>251</v>
      </c>
      <c r="E58" s="5" t="s">
        <v>252</v>
      </c>
      <c r="F58" s="5" t="s">
        <v>16</v>
      </c>
      <c r="G58" s="5"/>
      <c r="H58" s="5"/>
      <c r="I58" s="5"/>
      <c r="J58" s="5" t="s">
        <v>19</v>
      </c>
      <c r="K58" s="5"/>
      <c r="L58" s="5"/>
    </row>
    <row r="59" customFormat="false" ht="16.5" hidden="false" customHeight="true" outlineLevel="0" collapsed="false">
      <c r="A59" s="5" t="str">
        <f aca="false">HYPERLINK("https://www.fabsurplus.com/sdi_catalog/salesItemDetails.do?id=56144")</f>
        <v>https://www.fabsurplus.com/sdi_catalog/salesItemDetails.do?id=56144</v>
      </c>
      <c r="B59" s="5" t="s">
        <v>253</v>
      </c>
      <c r="C59" s="5" t="s">
        <v>254</v>
      </c>
      <c r="D59" s="5" t="s">
        <v>255</v>
      </c>
      <c r="E59" s="5" t="s">
        <v>256</v>
      </c>
      <c r="F59" s="5" t="s">
        <v>16</v>
      </c>
      <c r="G59" s="5" t="s">
        <v>34</v>
      </c>
      <c r="H59" s="5" t="s">
        <v>35</v>
      </c>
      <c r="I59" s="6" t="n">
        <v>37773</v>
      </c>
      <c r="J59" s="5" t="s">
        <v>19</v>
      </c>
      <c r="K59" s="5" t="s">
        <v>20</v>
      </c>
      <c r="L59" s="7" t="s">
        <v>257</v>
      </c>
    </row>
    <row r="60" customFormat="false" ht="16.5" hidden="false" customHeight="true" outlineLevel="0" collapsed="false">
      <c r="A60" s="2" t="str">
        <f aca="false">HYPERLINK("https://www.fabsurplus.com/sdi_catalog/salesItemDetails.do?id=56140")</f>
        <v>https://www.fabsurplus.com/sdi_catalog/salesItemDetails.do?id=56140</v>
      </c>
      <c r="B60" s="2" t="s">
        <v>258</v>
      </c>
      <c r="C60" s="2" t="s">
        <v>259</v>
      </c>
      <c r="D60" s="2" t="s">
        <v>260</v>
      </c>
      <c r="E60" s="2" t="s">
        <v>261</v>
      </c>
      <c r="F60" s="2" t="s">
        <v>16</v>
      </c>
      <c r="G60" s="2" t="s">
        <v>262</v>
      </c>
      <c r="H60" s="2" t="s">
        <v>35</v>
      </c>
      <c r="I60" s="3" t="n">
        <v>37043</v>
      </c>
      <c r="J60" s="2" t="s">
        <v>19</v>
      </c>
      <c r="K60" s="2" t="s">
        <v>20</v>
      </c>
      <c r="L60" s="4" t="s">
        <v>263</v>
      </c>
    </row>
    <row r="61" customFormat="false" ht="16.5" hidden="false" customHeight="true" outlineLevel="0" collapsed="false">
      <c r="A61" s="2" t="str">
        <f aca="false">HYPERLINK("https://www.fabsurplus.com/sdi_catalog/salesItemDetails.do?id=100701")</f>
        <v>https://www.fabsurplus.com/sdi_catalog/salesItemDetails.do?id=100701</v>
      </c>
      <c r="B61" s="2" t="s">
        <v>264</v>
      </c>
      <c r="C61" s="2" t="s">
        <v>265</v>
      </c>
      <c r="D61" s="2" t="s">
        <v>266</v>
      </c>
      <c r="E61" s="2" t="s">
        <v>267</v>
      </c>
      <c r="F61" s="2" t="s">
        <v>16</v>
      </c>
      <c r="G61" s="2" t="s">
        <v>268</v>
      </c>
      <c r="H61" s="2" t="s">
        <v>35</v>
      </c>
      <c r="I61" s="3" t="n">
        <v>39965</v>
      </c>
      <c r="J61" s="2" t="s">
        <v>19</v>
      </c>
      <c r="K61" s="2" t="s">
        <v>20</v>
      </c>
      <c r="L61" s="2" t="s">
        <v>114</v>
      </c>
    </row>
    <row r="62" customFormat="false" ht="16.5" hidden="false" customHeight="true" outlineLevel="0" collapsed="false">
      <c r="A62" s="2" t="str">
        <f aca="false">HYPERLINK("https://www.fabsurplus.com/sdi_catalog/salesItemDetails.do?id=80083")</f>
        <v>https://www.fabsurplus.com/sdi_catalog/salesItemDetails.do?id=80083</v>
      </c>
      <c r="B62" s="2" t="s">
        <v>269</v>
      </c>
      <c r="C62" s="2" t="s">
        <v>270</v>
      </c>
      <c r="D62" s="2" t="s">
        <v>271</v>
      </c>
      <c r="E62" s="2" t="s">
        <v>272</v>
      </c>
      <c r="F62" s="2" t="s">
        <v>16</v>
      </c>
      <c r="G62" s="2" t="s">
        <v>273</v>
      </c>
      <c r="H62" s="2" t="s">
        <v>35</v>
      </c>
      <c r="I62" s="3" t="n">
        <v>36678.0833333333</v>
      </c>
      <c r="J62" s="2" t="s">
        <v>19</v>
      </c>
      <c r="K62" s="2" t="s">
        <v>20</v>
      </c>
      <c r="L62" s="4" t="s">
        <v>274</v>
      </c>
    </row>
    <row r="63" customFormat="false" ht="16.5" hidden="false" customHeight="true" outlineLevel="0" collapsed="false">
      <c r="A63" s="5" t="str">
        <f aca="false">HYPERLINK("https://www.fabsurplus.com/sdi_catalog/salesItemDetails.do?id=78638")</f>
        <v>https://www.fabsurplus.com/sdi_catalog/salesItemDetails.do?id=78638</v>
      </c>
      <c r="B63" s="5" t="s">
        <v>275</v>
      </c>
      <c r="C63" s="5" t="s">
        <v>276</v>
      </c>
      <c r="D63" s="5" t="s">
        <v>277</v>
      </c>
      <c r="E63" s="5" t="s">
        <v>278</v>
      </c>
      <c r="F63" s="5" t="s">
        <v>16</v>
      </c>
      <c r="G63" s="5" t="s">
        <v>75</v>
      </c>
      <c r="H63" s="5" t="s">
        <v>279</v>
      </c>
      <c r="I63" s="5"/>
      <c r="J63" s="5" t="s">
        <v>19</v>
      </c>
      <c r="K63" s="5" t="s">
        <v>20</v>
      </c>
      <c r="L63" s="7" t="s">
        <v>280</v>
      </c>
    </row>
    <row r="64" customFormat="false" ht="16.5" hidden="false" customHeight="true" outlineLevel="0" collapsed="false">
      <c r="A64" s="2" t="str">
        <f aca="false">HYPERLINK("https://www.fabsurplus.com/sdi_catalog/salesItemDetails.do?id=87089")</f>
        <v>https://www.fabsurplus.com/sdi_catalog/salesItemDetails.do?id=87089</v>
      </c>
      <c r="B64" s="2" t="s">
        <v>281</v>
      </c>
      <c r="C64" s="2" t="s">
        <v>276</v>
      </c>
      <c r="D64" s="2" t="s">
        <v>282</v>
      </c>
      <c r="E64" s="2" t="s">
        <v>283</v>
      </c>
      <c r="F64" s="2" t="s">
        <v>16</v>
      </c>
      <c r="G64" s="2" t="s">
        <v>58</v>
      </c>
      <c r="H64" s="2" t="s">
        <v>35</v>
      </c>
      <c r="I64" s="3" t="n">
        <v>37561</v>
      </c>
      <c r="J64" s="2" t="s">
        <v>19</v>
      </c>
      <c r="K64" s="2" t="s">
        <v>20</v>
      </c>
      <c r="L64" s="4" t="s">
        <v>284</v>
      </c>
    </row>
    <row r="65" customFormat="false" ht="16.5" hidden="false" customHeight="true" outlineLevel="0" collapsed="false">
      <c r="A65" s="5" t="str">
        <f aca="false">HYPERLINK("https://www.fabsurplus.com/sdi_catalog/salesItemDetails.do?id=79586")</f>
        <v>https://www.fabsurplus.com/sdi_catalog/salesItemDetails.do?id=79586</v>
      </c>
      <c r="B65" s="5" t="s">
        <v>285</v>
      </c>
      <c r="C65" s="5" t="s">
        <v>286</v>
      </c>
      <c r="D65" s="5" t="s">
        <v>287</v>
      </c>
      <c r="E65" s="5" t="s">
        <v>288</v>
      </c>
      <c r="F65" s="5" t="s">
        <v>16</v>
      </c>
      <c r="G65" s="5" t="s">
        <v>58</v>
      </c>
      <c r="H65" s="5" t="s">
        <v>35</v>
      </c>
      <c r="I65" s="6" t="n">
        <v>38504</v>
      </c>
      <c r="J65" s="5" t="s">
        <v>19</v>
      </c>
      <c r="K65" s="5" t="s">
        <v>20</v>
      </c>
      <c r="L65" s="7" t="s">
        <v>289</v>
      </c>
    </row>
    <row r="66" customFormat="false" ht="16.5" hidden="false" customHeight="true" outlineLevel="0" collapsed="false">
      <c r="A66" s="5" t="str">
        <f aca="false">HYPERLINK("https://www.fabsurplus.com/sdi_catalog/salesItemDetails.do?id=101000")</f>
        <v>https://www.fabsurplus.com/sdi_catalog/salesItemDetails.do?id=101000</v>
      </c>
      <c r="B66" s="5" t="s">
        <v>290</v>
      </c>
      <c r="C66" s="5" t="s">
        <v>291</v>
      </c>
      <c r="D66" s="5" t="s">
        <v>292</v>
      </c>
      <c r="E66" s="5" t="s">
        <v>293</v>
      </c>
      <c r="F66" s="5" t="s">
        <v>16</v>
      </c>
      <c r="G66" s="5" t="s">
        <v>294</v>
      </c>
      <c r="H66" s="5" t="s">
        <v>18</v>
      </c>
      <c r="I66" s="6" t="n">
        <v>37257</v>
      </c>
      <c r="J66" s="5" t="s">
        <v>19</v>
      </c>
      <c r="K66" s="5" t="s">
        <v>20</v>
      </c>
      <c r="L66" s="7" t="s">
        <v>295</v>
      </c>
    </row>
    <row r="67" customFormat="false" ht="16.5" hidden="false" customHeight="true" outlineLevel="0" collapsed="false">
      <c r="A67" s="2" t="str">
        <f aca="false">HYPERLINK("https://www.fabsurplus.com/sdi_catalog/salesItemDetails.do?id=100634")</f>
        <v>https://www.fabsurplus.com/sdi_catalog/salesItemDetails.do?id=100634</v>
      </c>
      <c r="B67" s="2" t="s">
        <v>296</v>
      </c>
      <c r="C67" s="2" t="s">
        <v>291</v>
      </c>
      <c r="D67" s="2" t="s">
        <v>297</v>
      </c>
      <c r="E67" s="2" t="s">
        <v>189</v>
      </c>
      <c r="F67" s="2" t="s">
        <v>192</v>
      </c>
      <c r="G67" s="2" t="s">
        <v>113</v>
      </c>
      <c r="H67" s="2"/>
      <c r="I67" s="2"/>
      <c r="J67" s="2" t="s">
        <v>19</v>
      </c>
      <c r="K67" s="2"/>
      <c r="L67" s="2" t="s">
        <v>174</v>
      </c>
    </row>
    <row r="68" customFormat="false" ht="16.5" hidden="false" customHeight="true" outlineLevel="0" collapsed="false">
      <c r="A68" s="5" t="str">
        <f aca="false">HYPERLINK("https://www.fabsurplus.com/sdi_catalog/salesItemDetails.do?id=100702")</f>
        <v>https://www.fabsurplus.com/sdi_catalog/salesItemDetails.do?id=100702</v>
      </c>
      <c r="B68" s="5" t="s">
        <v>298</v>
      </c>
      <c r="C68" s="5" t="s">
        <v>299</v>
      </c>
      <c r="D68" s="5" t="s">
        <v>300</v>
      </c>
      <c r="E68" s="5" t="s">
        <v>301</v>
      </c>
      <c r="F68" s="5" t="s">
        <v>16</v>
      </c>
      <c r="G68" s="5" t="s">
        <v>113</v>
      </c>
      <c r="H68" s="5" t="s">
        <v>18</v>
      </c>
      <c r="I68" s="6" t="n">
        <v>37012</v>
      </c>
      <c r="J68" s="5" t="s">
        <v>19</v>
      </c>
      <c r="K68" s="5" t="s">
        <v>20</v>
      </c>
      <c r="L68" s="7" t="s">
        <v>302</v>
      </c>
    </row>
    <row r="69" customFormat="false" ht="16.5" hidden="false" customHeight="true" outlineLevel="0" collapsed="false">
      <c r="A69" s="2" t="str">
        <f aca="false">HYPERLINK("https://www.fabsurplus.com/sdi_catalog/salesItemDetails.do?id=101004")</f>
        <v>https://www.fabsurplus.com/sdi_catalog/salesItemDetails.do?id=101004</v>
      </c>
      <c r="B69" s="2" t="s">
        <v>303</v>
      </c>
      <c r="C69" s="2" t="s">
        <v>304</v>
      </c>
      <c r="D69" s="2" t="s">
        <v>305</v>
      </c>
      <c r="E69" s="2" t="s">
        <v>306</v>
      </c>
      <c r="F69" s="2" t="s">
        <v>16</v>
      </c>
      <c r="G69" s="2"/>
      <c r="H69" s="2" t="s">
        <v>18</v>
      </c>
      <c r="I69" s="3" t="n">
        <v>41791</v>
      </c>
      <c r="J69" s="2" t="s">
        <v>19</v>
      </c>
      <c r="K69" s="2"/>
      <c r="L69" s="2" t="s">
        <v>307</v>
      </c>
    </row>
    <row r="70" customFormat="false" ht="16.5" hidden="false" customHeight="true" outlineLevel="0" collapsed="false">
      <c r="A70" s="2" t="str">
        <f aca="false">HYPERLINK("https://www.fabsurplus.com/sdi_catalog/salesItemDetails.do?id=77666")</f>
        <v>https://www.fabsurplus.com/sdi_catalog/salesItemDetails.do?id=77666</v>
      </c>
      <c r="B70" s="2" t="s">
        <v>308</v>
      </c>
      <c r="C70" s="2" t="s">
        <v>309</v>
      </c>
      <c r="D70" s="2" t="s">
        <v>310</v>
      </c>
      <c r="E70" s="2" t="s">
        <v>311</v>
      </c>
      <c r="F70" s="2" t="s">
        <v>16</v>
      </c>
      <c r="G70" s="2"/>
      <c r="H70" s="2" t="s">
        <v>18</v>
      </c>
      <c r="I70" s="2"/>
      <c r="J70" s="2" t="s">
        <v>19</v>
      </c>
      <c r="K70" s="2" t="s">
        <v>20</v>
      </c>
      <c r="L70" s="4" t="s">
        <v>312</v>
      </c>
    </row>
    <row r="71" customFormat="false" ht="16.5" hidden="false" customHeight="true" outlineLevel="0" collapsed="false">
      <c r="A71" s="5" t="str">
        <f aca="false">HYPERLINK("https://www.fabsurplus.com/sdi_catalog/salesItemDetails.do?id=100636")</f>
        <v>https://www.fabsurplus.com/sdi_catalog/salesItemDetails.do?id=100636</v>
      </c>
      <c r="B71" s="5" t="s">
        <v>313</v>
      </c>
      <c r="C71" s="5" t="s">
        <v>314</v>
      </c>
      <c r="D71" s="5" t="s">
        <v>315</v>
      </c>
      <c r="E71" s="5" t="s">
        <v>316</v>
      </c>
      <c r="F71" s="5" t="s">
        <v>317</v>
      </c>
      <c r="G71" s="5" t="s">
        <v>318</v>
      </c>
      <c r="H71" s="5" t="s">
        <v>18</v>
      </c>
      <c r="I71" s="5"/>
      <c r="J71" s="5" t="s">
        <v>19</v>
      </c>
      <c r="K71" s="5" t="s">
        <v>20</v>
      </c>
      <c r="L71" s="7" t="s">
        <v>319</v>
      </c>
    </row>
    <row r="72" customFormat="false" ht="16.5" hidden="false" customHeight="true" outlineLevel="0" collapsed="false">
      <c r="A72" s="5" t="str">
        <f aca="false">HYPERLINK("https://www.fabsurplus.com/sdi_catalog/salesItemDetails.do?id=100715")</f>
        <v>https://www.fabsurplus.com/sdi_catalog/salesItemDetails.do?id=100715</v>
      </c>
      <c r="B72" s="5" t="s">
        <v>320</v>
      </c>
      <c r="C72" s="5" t="s">
        <v>314</v>
      </c>
      <c r="D72" s="5" t="s">
        <v>321</v>
      </c>
      <c r="E72" s="5" t="s">
        <v>322</v>
      </c>
      <c r="F72" s="5" t="s">
        <v>192</v>
      </c>
      <c r="G72" s="5" t="s">
        <v>113</v>
      </c>
      <c r="H72" s="5" t="s">
        <v>18</v>
      </c>
      <c r="I72" s="5"/>
      <c r="J72" s="5" t="s">
        <v>19</v>
      </c>
      <c r="K72" s="5" t="s">
        <v>20</v>
      </c>
      <c r="L72" s="5" t="s">
        <v>323</v>
      </c>
    </row>
    <row r="73" customFormat="false" ht="16.5" hidden="false" customHeight="true" outlineLevel="0" collapsed="false">
      <c r="A73" s="2" t="str">
        <f aca="false">HYPERLINK("https://www.fabsurplus.com/sdi_catalog/salesItemDetails.do?id=100637")</f>
        <v>https://www.fabsurplus.com/sdi_catalog/salesItemDetails.do?id=100637</v>
      </c>
      <c r="B73" s="2" t="s">
        <v>324</v>
      </c>
      <c r="C73" s="2" t="s">
        <v>314</v>
      </c>
      <c r="D73" s="2" t="s">
        <v>325</v>
      </c>
      <c r="E73" s="2" t="s">
        <v>326</v>
      </c>
      <c r="F73" s="2" t="s">
        <v>16</v>
      </c>
      <c r="G73" s="2" t="s">
        <v>27</v>
      </c>
      <c r="H73" s="2"/>
      <c r="I73" s="2"/>
      <c r="J73" s="2" t="s">
        <v>19</v>
      </c>
      <c r="K73" s="2"/>
      <c r="L73" s="2" t="s">
        <v>174</v>
      </c>
    </row>
    <row r="74" customFormat="false" ht="16.5" hidden="false" customHeight="true" outlineLevel="0" collapsed="false">
      <c r="A74" s="5" t="str">
        <f aca="false">HYPERLINK("https://www.fabsurplus.com/sdi_catalog/salesItemDetails.do?id=100638")</f>
        <v>https://www.fabsurplus.com/sdi_catalog/salesItemDetails.do?id=100638</v>
      </c>
      <c r="B74" s="5" t="s">
        <v>327</v>
      </c>
      <c r="C74" s="5" t="s">
        <v>314</v>
      </c>
      <c r="D74" s="5" t="s">
        <v>328</v>
      </c>
      <c r="E74" s="5" t="s">
        <v>316</v>
      </c>
      <c r="F74" s="5" t="s">
        <v>16</v>
      </c>
      <c r="G74" s="5"/>
      <c r="H74" s="5"/>
      <c r="I74" s="5"/>
      <c r="J74" s="5" t="s">
        <v>19</v>
      </c>
      <c r="K74" s="5"/>
      <c r="L74" s="5" t="s">
        <v>174</v>
      </c>
    </row>
    <row r="75" customFormat="false" ht="16.5" hidden="false" customHeight="true" outlineLevel="0" collapsed="false">
      <c r="A75" s="2" t="str">
        <f aca="false">HYPERLINK("https://www.fabsurplus.com/sdi_catalog/salesItemDetails.do?id=100639")</f>
        <v>https://www.fabsurplus.com/sdi_catalog/salesItemDetails.do?id=100639</v>
      </c>
      <c r="B75" s="2" t="s">
        <v>329</v>
      </c>
      <c r="C75" s="2" t="s">
        <v>314</v>
      </c>
      <c r="D75" s="2" t="s">
        <v>330</v>
      </c>
      <c r="E75" s="2" t="s">
        <v>316</v>
      </c>
      <c r="F75" s="2" t="s">
        <v>16</v>
      </c>
      <c r="G75" s="2"/>
      <c r="H75" s="2"/>
      <c r="I75" s="2"/>
      <c r="J75" s="2" t="s">
        <v>19</v>
      </c>
      <c r="K75" s="2"/>
      <c r="L75" s="2" t="s">
        <v>174</v>
      </c>
    </row>
    <row r="76" customFormat="false" ht="16.5" hidden="false" customHeight="true" outlineLevel="0" collapsed="false">
      <c r="A76" s="2" t="str">
        <f aca="false">HYPERLINK("https://www.fabsurplus.com/sdi_catalog/salesItemDetails.do?id=100703")</f>
        <v>https://www.fabsurplus.com/sdi_catalog/salesItemDetails.do?id=100703</v>
      </c>
      <c r="B76" s="2" t="s">
        <v>331</v>
      </c>
      <c r="C76" s="2" t="s">
        <v>314</v>
      </c>
      <c r="D76" s="2" t="s">
        <v>332</v>
      </c>
      <c r="E76" s="2" t="s">
        <v>333</v>
      </c>
      <c r="F76" s="2" t="s">
        <v>192</v>
      </c>
      <c r="G76" s="2" t="s">
        <v>334</v>
      </c>
      <c r="H76" s="2" t="s">
        <v>35</v>
      </c>
      <c r="I76" s="3" t="n">
        <v>40695</v>
      </c>
      <c r="J76" s="2" t="s">
        <v>19</v>
      </c>
      <c r="K76" s="2" t="s">
        <v>20</v>
      </c>
      <c r="L76" s="4" t="s">
        <v>335</v>
      </c>
    </row>
    <row r="77" customFormat="false" ht="16.5" hidden="false" customHeight="true" outlineLevel="0" collapsed="false">
      <c r="A77" s="2" t="str">
        <f aca="false">HYPERLINK("https://www.fabsurplus.com/sdi_catalog/salesItemDetails.do?id=100875")</f>
        <v>https://www.fabsurplus.com/sdi_catalog/salesItemDetails.do?id=100875</v>
      </c>
      <c r="B77" s="2" t="s">
        <v>336</v>
      </c>
      <c r="C77" s="2" t="s">
        <v>337</v>
      </c>
      <c r="D77" s="2" t="s">
        <v>338</v>
      </c>
      <c r="E77" s="2" t="s">
        <v>339</v>
      </c>
      <c r="F77" s="2" t="s">
        <v>16</v>
      </c>
      <c r="G77" s="2" t="s">
        <v>27</v>
      </c>
      <c r="H77" s="2" t="s">
        <v>18</v>
      </c>
      <c r="I77" s="3" t="n">
        <v>35217</v>
      </c>
      <c r="J77" s="2" t="s">
        <v>19</v>
      </c>
      <c r="K77" s="2" t="s">
        <v>20</v>
      </c>
      <c r="L77" s="4" t="s">
        <v>340</v>
      </c>
    </row>
    <row r="78" customFormat="false" ht="16.5" hidden="false" customHeight="true" outlineLevel="0" collapsed="false">
      <c r="A78" s="5" t="str">
        <f aca="false">HYPERLINK("https://www.fabsurplus.com/sdi_catalog/salesItemDetails.do?id=95421")</f>
        <v>https://www.fabsurplus.com/sdi_catalog/salesItemDetails.do?id=95421</v>
      </c>
      <c r="B78" s="5" t="s">
        <v>341</v>
      </c>
      <c r="C78" s="5" t="s">
        <v>342</v>
      </c>
      <c r="D78" s="5" t="s">
        <v>343</v>
      </c>
      <c r="E78" s="5" t="s">
        <v>344</v>
      </c>
      <c r="F78" s="5" t="s">
        <v>16</v>
      </c>
      <c r="G78" s="5" t="s">
        <v>345</v>
      </c>
      <c r="H78" s="5" t="s">
        <v>18</v>
      </c>
      <c r="I78" s="6" t="n">
        <v>35582</v>
      </c>
      <c r="J78" s="5" t="s">
        <v>19</v>
      </c>
      <c r="K78" s="5" t="s">
        <v>20</v>
      </c>
      <c r="L78" s="7" t="s">
        <v>346</v>
      </c>
    </row>
    <row r="79" customFormat="false" ht="16.5" hidden="false" customHeight="true" outlineLevel="0" collapsed="false">
      <c r="A79" s="2" t="str">
        <f aca="false">HYPERLINK("https://www.fabsurplus.com/sdi_catalog/salesItemDetails.do?id=95420")</f>
        <v>https://www.fabsurplus.com/sdi_catalog/salesItemDetails.do?id=95420</v>
      </c>
      <c r="B79" s="2" t="s">
        <v>347</v>
      </c>
      <c r="C79" s="2" t="s">
        <v>342</v>
      </c>
      <c r="D79" s="2" t="s">
        <v>348</v>
      </c>
      <c r="E79" s="2" t="s">
        <v>344</v>
      </c>
      <c r="F79" s="2" t="s">
        <v>16</v>
      </c>
      <c r="G79" s="2" t="s">
        <v>345</v>
      </c>
      <c r="H79" s="2" t="s">
        <v>18</v>
      </c>
      <c r="I79" s="3" t="n">
        <v>35582</v>
      </c>
      <c r="J79" s="2" t="s">
        <v>19</v>
      </c>
      <c r="K79" s="2" t="s">
        <v>20</v>
      </c>
      <c r="L79" s="4" t="s">
        <v>349</v>
      </c>
    </row>
    <row r="80" customFormat="false" ht="16.5" hidden="false" customHeight="true" outlineLevel="0" collapsed="false">
      <c r="A80" s="5" t="str">
        <f aca="false">HYPERLINK("https://www.fabsurplus.com/sdi_catalog/salesItemDetails.do?id=79394")</f>
        <v>https://www.fabsurplus.com/sdi_catalog/salesItemDetails.do?id=79394</v>
      </c>
      <c r="B80" s="5" t="s">
        <v>350</v>
      </c>
      <c r="C80" s="5" t="s">
        <v>342</v>
      </c>
      <c r="D80" s="5" t="s">
        <v>351</v>
      </c>
      <c r="E80" s="5" t="s">
        <v>352</v>
      </c>
      <c r="F80" s="5" t="s">
        <v>16</v>
      </c>
      <c r="G80" s="5" t="s">
        <v>345</v>
      </c>
      <c r="H80" s="5" t="s">
        <v>35</v>
      </c>
      <c r="I80" s="5"/>
      <c r="J80" s="5" t="s">
        <v>19</v>
      </c>
      <c r="K80" s="5" t="s">
        <v>20</v>
      </c>
      <c r="L80" s="7" t="s">
        <v>353</v>
      </c>
    </row>
    <row r="81" customFormat="false" ht="16.5" hidden="false" customHeight="true" outlineLevel="0" collapsed="false">
      <c r="A81" s="2" t="str">
        <f aca="false">HYPERLINK("https://www.fabsurplus.com/sdi_catalog/salesItemDetails.do?id=79395")</f>
        <v>https://www.fabsurplus.com/sdi_catalog/salesItemDetails.do?id=79395</v>
      </c>
      <c r="B81" s="2" t="s">
        <v>354</v>
      </c>
      <c r="C81" s="2" t="s">
        <v>342</v>
      </c>
      <c r="D81" s="2" t="s">
        <v>351</v>
      </c>
      <c r="E81" s="2" t="s">
        <v>352</v>
      </c>
      <c r="F81" s="2" t="s">
        <v>16</v>
      </c>
      <c r="G81" s="2" t="s">
        <v>345</v>
      </c>
      <c r="H81" s="2" t="s">
        <v>35</v>
      </c>
      <c r="I81" s="2"/>
      <c r="J81" s="2" t="s">
        <v>19</v>
      </c>
      <c r="K81" s="2" t="s">
        <v>20</v>
      </c>
      <c r="L81" s="4" t="s">
        <v>355</v>
      </c>
    </row>
    <row r="82" customFormat="false" ht="16.5" hidden="false" customHeight="true" outlineLevel="0" collapsed="false">
      <c r="A82" s="5" t="str">
        <f aca="false">HYPERLINK("https://www.fabsurplus.com/sdi_catalog/salesItemDetails.do?id=89967")</f>
        <v>https://www.fabsurplus.com/sdi_catalog/salesItemDetails.do?id=89967</v>
      </c>
      <c r="B82" s="5" t="s">
        <v>356</v>
      </c>
      <c r="C82" s="5" t="s">
        <v>342</v>
      </c>
      <c r="D82" s="5" t="s">
        <v>357</v>
      </c>
      <c r="E82" s="5" t="s">
        <v>358</v>
      </c>
      <c r="F82" s="5" t="s">
        <v>16</v>
      </c>
      <c r="G82" s="5" t="s">
        <v>345</v>
      </c>
      <c r="H82" s="5" t="s">
        <v>35</v>
      </c>
      <c r="I82" s="6" t="n">
        <v>35582</v>
      </c>
      <c r="J82" s="5" t="s">
        <v>19</v>
      </c>
      <c r="K82" s="5" t="s">
        <v>20</v>
      </c>
      <c r="L82" s="7" t="s">
        <v>359</v>
      </c>
    </row>
    <row r="83" customFormat="false" ht="16.5" hidden="false" customHeight="true" outlineLevel="0" collapsed="false">
      <c r="A83" s="2" t="str">
        <f aca="false">HYPERLINK("https://www.fabsurplus.com/sdi_catalog/salesItemDetails.do?id=95413")</f>
        <v>https://www.fabsurplus.com/sdi_catalog/salesItemDetails.do?id=95413</v>
      </c>
      <c r="B83" s="2" t="s">
        <v>360</v>
      </c>
      <c r="C83" s="2" t="s">
        <v>342</v>
      </c>
      <c r="D83" s="2" t="s">
        <v>357</v>
      </c>
      <c r="E83" s="2" t="s">
        <v>358</v>
      </c>
      <c r="F83" s="2" t="s">
        <v>16</v>
      </c>
      <c r="G83" s="2" t="s">
        <v>345</v>
      </c>
      <c r="H83" s="2" t="s">
        <v>35</v>
      </c>
      <c r="I83" s="3" t="n">
        <v>35582</v>
      </c>
      <c r="J83" s="2" t="s">
        <v>19</v>
      </c>
      <c r="K83" s="2" t="s">
        <v>20</v>
      </c>
      <c r="L83" s="4" t="s">
        <v>359</v>
      </c>
    </row>
    <row r="84" customFormat="false" ht="16.5" hidden="false" customHeight="true" outlineLevel="0" collapsed="false">
      <c r="A84" s="5" t="str">
        <f aca="false">HYPERLINK("https://www.fabsurplus.com/sdi_catalog/salesItemDetails.do?id=95416")</f>
        <v>https://www.fabsurplus.com/sdi_catalog/salesItemDetails.do?id=95416</v>
      </c>
      <c r="B84" s="5" t="s">
        <v>361</v>
      </c>
      <c r="C84" s="5" t="s">
        <v>342</v>
      </c>
      <c r="D84" s="5" t="s">
        <v>357</v>
      </c>
      <c r="E84" s="5" t="s">
        <v>358</v>
      </c>
      <c r="F84" s="5" t="s">
        <v>16</v>
      </c>
      <c r="G84" s="5" t="s">
        <v>345</v>
      </c>
      <c r="H84" s="5" t="s">
        <v>35</v>
      </c>
      <c r="I84" s="6" t="n">
        <v>35582</v>
      </c>
      <c r="J84" s="5" t="s">
        <v>19</v>
      </c>
      <c r="K84" s="5" t="s">
        <v>20</v>
      </c>
      <c r="L84" s="7" t="s">
        <v>359</v>
      </c>
    </row>
    <row r="85" customFormat="false" ht="16.5" hidden="false" customHeight="true" outlineLevel="0" collapsed="false">
      <c r="A85" s="2" t="str">
        <f aca="false">HYPERLINK("https://www.fabsurplus.com/sdi_catalog/salesItemDetails.do?id=95417")</f>
        <v>https://www.fabsurplus.com/sdi_catalog/salesItemDetails.do?id=95417</v>
      </c>
      <c r="B85" s="2" t="s">
        <v>362</v>
      </c>
      <c r="C85" s="2" t="s">
        <v>342</v>
      </c>
      <c r="D85" s="2" t="s">
        <v>357</v>
      </c>
      <c r="E85" s="2" t="s">
        <v>358</v>
      </c>
      <c r="F85" s="2" t="s">
        <v>16</v>
      </c>
      <c r="G85" s="2" t="s">
        <v>345</v>
      </c>
      <c r="H85" s="2" t="s">
        <v>35</v>
      </c>
      <c r="I85" s="3" t="n">
        <v>35582</v>
      </c>
      <c r="J85" s="2" t="s">
        <v>19</v>
      </c>
      <c r="K85" s="2" t="s">
        <v>20</v>
      </c>
      <c r="L85" s="4" t="s">
        <v>359</v>
      </c>
    </row>
    <row r="86" customFormat="false" ht="16.5" hidden="false" customHeight="true" outlineLevel="0" collapsed="false">
      <c r="A86" s="5" t="str">
        <f aca="false">HYPERLINK("https://www.fabsurplus.com/sdi_catalog/salesItemDetails.do?id=95418")</f>
        <v>https://www.fabsurplus.com/sdi_catalog/salesItemDetails.do?id=95418</v>
      </c>
      <c r="B86" s="5" t="s">
        <v>363</v>
      </c>
      <c r="C86" s="5" t="s">
        <v>342</v>
      </c>
      <c r="D86" s="5" t="s">
        <v>357</v>
      </c>
      <c r="E86" s="5" t="s">
        <v>358</v>
      </c>
      <c r="F86" s="5" t="s">
        <v>16</v>
      </c>
      <c r="G86" s="5" t="s">
        <v>345</v>
      </c>
      <c r="H86" s="5" t="s">
        <v>35</v>
      </c>
      <c r="I86" s="6" t="n">
        <v>35582</v>
      </c>
      <c r="J86" s="5" t="s">
        <v>19</v>
      </c>
      <c r="K86" s="5" t="s">
        <v>20</v>
      </c>
      <c r="L86" s="7" t="s">
        <v>359</v>
      </c>
    </row>
    <row r="87" customFormat="false" ht="16.5" hidden="false" customHeight="true" outlineLevel="0" collapsed="false">
      <c r="A87" s="2" t="str">
        <f aca="false">HYPERLINK("https://www.fabsurplus.com/sdi_catalog/salesItemDetails.do?id=89969")</f>
        <v>https://www.fabsurplus.com/sdi_catalog/salesItemDetails.do?id=89969</v>
      </c>
      <c r="B87" s="2" t="s">
        <v>364</v>
      </c>
      <c r="C87" s="2" t="s">
        <v>365</v>
      </c>
      <c r="D87" s="2" t="s">
        <v>366</v>
      </c>
      <c r="E87" s="2" t="s">
        <v>367</v>
      </c>
      <c r="F87" s="2" t="s">
        <v>16</v>
      </c>
      <c r="G87" s="2" t="s">
        <v>368</v>
      </c>
      <c r="H87" s="2" t="s">
        <v>18</v>
      </c>
      <c r="I87" s="3" t="n">
        <v>35217</v>
      </c>
      <c r="J87" s="2" t="s">
        <v>19</v>
      </c>
      <c r="K87" s="2" t="s">
        <v>20</v>
      </c>
      <c r="L87" s="4" t="s">
        <v>369</v>
      </c>
    </row>
    <row r="88" customFormat="false" ht="16.5" hidden="false" customHeight="true" outlineLevel="0" collapsed="false">
      <c r="A88" s="5" t="str">
        <f aca="false">HYPERLINK("https://www.fabsurplus.com/sdi_catalog/salesItemDetails.do?id=95412")</f>
        <v>https://www.fabsurplus.com/sdi_catalog/salesItemDetails.do?id=95412</v>
      </c>
      <c r="B88" s="5" t="s">
        <v>370</v>
      </c>
      <c r="C88" s="5" t="s">
        <v>365</v>
      </c>
      <c r="D88" s="5" t="s">
        <v>366</v>
      </c>
      <c r="E88" s="5" t="s">
        <v>367</v>
      </c>
      <c r="F88" s="5" t="s">
        <v>16</v>
      </c>
      <c r="G88" s="5" t="s">
        <v>368</v>
      </c>
      <c r="H88" s="5" t="s">
        <v>18</v>
      </c>
      <c r="I88" s="6" t="n">
        <v>35217</v>
      </c>
      <c r="J88" s="5" t="s">
        <v>19</v>
      </c>
      <c r="K88" s="5" t="s">
        <v>20</v>
      </c>
      <c r="L88" s="7" t="s">
        <v>371</v>
      </c>
    </row>
    <row r="89" customFormat="false" ht="16.5" hidden="false" customHeight="true" outlineLevel="0" collapsed="false">
      <c r="A89" s="5" t="str">
        <f aca="false">HYPERLINK("https://www.fabsurplus.com/sdi_catalog/salesItemDetails.do?id=81822")</f>
        <v>https://www.fabsurplus.com/sdi_catalog/salesItemDetails.do?id=81822</v>
      </c>
      <c r="B89" s="5" t="s">
        <v>372</v>
      </c>
      <c r="C89" s="5" t="s">
        <v>365</v>
      </c>
      <c r="D89" s="5" t="s">
        <v>373</v>
      </c>
      <c r="E89" s="5" t="s">
        <v>374</v>
      </c>
      <c r="F89" s="5" t="s">
        <v>16</v>
      </c>
      <c r="G89" s="5" t="s">
        <v>345</v>
      </c>
      <c r="H89" s="5" t="s">
        <v>18</v>
      </c>
      <c r="I89" s="6" t="n">
        <v>32660</v>
      </c>
      <c r="J89" s="5" t="s">
        <v>19</v>
      </c>
      <c r="K89" s="5" t="s">
        <v>20</v>
      </c>
      <c r="L89" s="7" t="s">
        <v>375</v>
      </c>
    </row>
    <row r="90" customFormat="false" ht="16.5" hidden="false" customHeight="true" outlineLevel="0" collapsed="false">
      <c r="A90" s="2" t="str">
        <f aca="false">HYPERLINK("https://www.fabsurplus.com/sdi_catalog/salesItemDetails.do?id=95559")</f>
        <v>https://www.fabsurplus.com/sdi_catalog/salesItemDetails.do?id=95559</v>
      </c>
      <c r="B90" s="2" t="s">
        <v>376</v>
      </c>
      <c r="C90" s="2" t="s">
        <v>365</v>
      </c>
      <c r="D90" s="2" t="s">
        <v>377</v>
      </c>
      <c r="E90" s="2" t="s">
        <v>378</v>
      </c>
      <c r="F90" s="2" t="s">
        <v>16</v>
      </c>
      <c r="G90" s="2" t="s">
        <v>345</v>
      </c>
      <c r="H90" s="2" t="s">
        <v>35</v>
      </c>
      <c r="I90" s="3" t="n">
        <v>36678</v>
      </c>
      <c r="J90" s="2" t="s">
        <v>19</v>
      </c>
      <c r="K90" s="2" t="s">
        <v>20</v>
      </c>
      <c r="L90" s="4" t="s">
        <v>379</v>
      </c>
    </row>
    <row r="91" customFormat="false" ht="16.5" hidden="false" customHeight="true" outlineLevel="0" collapsed="false">
      <c r="A91" s="5" t="str">
        <f aca="false">HYPERLINK("https://www.fabsurplus.com/sdi_catalog/salesItemDetails.do?id=54217")</f>
        <v>https://www.fabsurplus.com/sdi_catalog/salesItemDetails.do?id=54217</v>
      </c>
      <c r="B91" s="5" t="s">
        <v>380</v>
      </c>
      <c r="C91" s="5" t="s">
        <v>365</v>
      </c>
      <c r="D91" s="5" t="s">
        <v>381</v>
      </c>
      <c r="E91" s="5" t="s">
        <v>382</v>
      </c>
      <c r="F91" s="5" t="s">
        <v>195</v>
      </c>
      <c r="G91" s="5" t="s">
        <v>383</v>
      </c>
      <c r="H91" s="5" t="s">
        <v>18</v>
      </c>
      <c r="I91" s="6" t="n">
        <v>39173</v>
      </c>
      <c r="J91" s="5" t="s">
        <v>19</v>
      </c>
      <c r="K91" s="5" t="s">
        <v>20</v>
      </c>
      <c r="L91" s="7" t="s">
        <v>384</v>
      </c>
    </row>
    <row r="92" customFormat="false" ht="16.5" hidden="false" customHeight="true" outlineLevel="0" collapsed="false">
      <c r="A92" s="2" t="str">
        <f aca="false">HYPERLINK("https://www.fabsurplus.com/sdi_catalog/salesItemDetails.do?id=54218")</f>
        <v>https://www.fabsurplus.com/sdi_catalog/salesItemDetails.do?id=54218</v>
      </c>
      <c r="B92" s="2" t="s">
        <v>385</v>
      </c>
      <c r="C92" s="2" t="s">
        <v>365</v>
      </c>
      <c r="D92" s="2" t="s">
        <v>381</v>
      </c>
      <c r="E92" s="2" t="s">
        <v>382</v>
      </c>
      <c r="F92" s="2" t="s">
        <v>16</v>
      </c>
      <c r="G92" s="2" t="s">
        <v>383</v>
      </c>
      <c r="H92" s="2" t="s">
        <v>18</v>
      </c>
      <c r="I92" s="3" t="n">
        <v>39173</v>
      </c>
      <c r="J92" s="2" t="s">
        <v>19</v>
      </c>
      <c r="K92" s="2" t="s">
        <v>20</v>
      </c>
      <c r="L92" s="4" t="s">
        <v>386</v>
      </c>
    </row>
    <row r="93" customFormat="false" ht="16.5" hidden="false" customHeight="true" outlineLevel="0" collapsed="false">
      <c r="A93" s="5" t="str">
        <f aca="false">HYPERLINK("https://www.fabsurplus.com/sdi_catalog/salesItemDetails.do?id=54219")</f>
        <v>https://www.fabsurplus.com/sdi_catalog/salesItemDetails.do?id=54219</v>
      </c>
      <c r="B93" s="5" t="s">
        <v>387</v>
      </c>
      <c r="C93" s="5" t="s">
        <v>365</v>
      </c>
      <c r="D93" s="5" t="s">
        <v>381</v>
      </c>
      <c r="E93" s="5" t="s">
        <v>382</v>
      </c>
      <c r="F93" s="5" t="s">
        <v>16</v>
      </c>
      <c r="G93" s="5" t="s">
        <v>383</v>
      </c>
      <c r="H93" s="5" t="s">
        <v>18</v>
      </c>
      <c r="I93" s="6" t="n">
        <v>39173</v>
      </c>
      <c r="J93" s="5"/>
      <c r="K93" s="5" t="s">
        <v>20</v>
      </c>
      <c r="L93" s="7" t="s">
        <v>388</v>
      </c>
    </row>
    <row r="94" customFormat="false" ht="16.5" hidden="false" customHeight="true" outlineLevel="0" collapsed="false">
      <c r="A94" s="2" t="str">
        <f aca="false">HYPERLINK("https://www.fabsurplus.com/sdi_catalog/salesItemDetails.do?id=54222")</f>
        <v>https://www.fabsurplus.com/sdi_catalog/salesItemDetails.do?id=54222</v>
      </c>
      <c r="B94" s="2" t="s">
        <v>389</v>
      </c>
      <c r="C94" s="2" t="s">
        <v>365</v>
      </c>
      <c r="D94" s="2" t="s">
        <v>390</v>
      </c>
      <c r="E94" s="2" t="s">
        <v>391</v>
      </c>
      <c r="F94" s="2" t="s">
        <v>16</v>
      </c>
      <c r="G94" s="2" t="s">
        <v>383</v>
      </c>
      <c r="H94" s="2" t="s">
        <v>18</v>
      </c>
      <c r="I94" s="3" t="n">
        <v>36678</v>
      </c>
      <c r="J94" s="2" t="s">
        <v>19</v>
      </c>
      <c r="K94" s="2" t="s">
        <v>20</v>
      </c>
      <c r="L94" s="2" t="s">
        <v>392</v>
      </c>
    </row>
    <row r="95" customFormat="false" ht="16.5" hidden="false" customHeight="true" outlineLevel="0" collapsed="false">
      <c r="A95" s="2" t="str">
        <f aca="false">HYPERLINK("https://www.fabsurplus.com/sdi_catalog/salesItemDetails.do?id=54220")</f>
        <v>https://www.fabsurplus.com/sdi_catalog/salesItemDetails.do?id=54220</v>
      </c>
      <c r="B95" s="2" t="s">
        <v>393</v>
      </c>
      <c r="C95" s="2" t="s">
        <v>365</v>
      </c>
      <c r="D95" s="2" t="s">
        <v>394</v>
      </c>
      <c r="E95" s="2" t="s">
        <v>382</v>
      </c>
      <c r="F95" s="2" t="s">
        <v>16</v>
      </c>
      <c r="G95" s="2" t="s">
        <v>383</v>
      </c>
      <c r="H95" s="2" t="s">
        <v>18</v>
      </c>
      <c r="I95" s="3" t="n">
        <v>36678</v>
      </c>
      <c r="J95" s="2" t="s">
        <v>19</v>
      </c>
      <c r="K95" s="2" t="s">
        <v>20</v>
      </c>
      <c r="L95" s="2" t="s">
        <v>392</v>
      </c>
    </row>
    <row r="96" customFormat="false" ht="16.5" hidden="false" customHeight="true" outlineLevel="0" collapsed="false">
      <c r="A96" s="5" t="str">
        <f aca="false">HYPERLINK("https://www.fabsurplus.com/sdi_catalog/salesItemDetails.do?id=54221")</f>
        <v>https://www.fabsurplus.com/sdi_catalog/salesItemDetails.do?id=54221</v>
      </c>
      <c r="B96" s="5" t="s">
        <v>395</v>
      </c>
      <c r="C96" s="5" t="s">
        <v>365</v>
      </c>
      <c r="D96" s="5" t="s">
        <v>394</v>
      </c>
      <c r="E96" s="5" t="s">
        <v>382</v>
      </c>
      <c r="F96" s="5" t="s">
        <v>16</v>
      </c>
      <c r="G96" s="5" t="s">
        <v>383</v>
      </c>
      <c r="H96" s="5" t="s">
        <v>18</v>
      </c>
      <c r="I96" s="6" t="n">
        <v>36678</v>
      </c>
      <c r="J96" s="5" t="s">
        <v>19</v>
      </c>
      <c r="K96" s="5" t="s">
        <v>20</v>
      </c>
      <c r="L96" s="5" t="s">
        <v>392</v>
      </c>
    </row>
    <row r="97" customFormat="false" ht="16.5" hidden="false" customHeight="true" outlineLevel="0" collapsed="false">
      <c r="A97" s="2" t="str">
        <f aca="false">HYPERLINK("https://www.fabsurplus.com/sdi_catalog/salesItemDetails.do?id=101037")</f>
        <v>https://www.fabsurplus.com/sdi_catalog/salesItemDetails.do?id=101037</v>
      </c>
      <c r="B97" s="2" t="s">
        <v>396</v>
      </c>
      <c r="C97" s="2" t="s">
        <v>365</v>
      </c>
      <c r="D97" s="2" t="s">
        <v>397</v>
      </c>
      <c r="E97" s="2" t="s">
        <v>398</v>
      </c>
      <c r="F97" s="2" t="s">
        <v>16</v>
      </c>
      <c r="G97" s="2" t="s">
        <v>345</v>
      </c>
      <c r="H97" s="2"/>
      <c r="I97" s="3" t="n">
        <v>41426</v>
      </c>
      <c r="J97" s="2"/>
      <c r="K97" s="2"/>
      <c r="L97" s="4" t="s">
        <v>399</v>
      </c>
    </row>
    <row r="98" customFormat="false" ht="16.5" hidden="false" customHeight="true" outlineLevel="0" collapsed="false">
      <c r="A98" s="5" t="str">
        <f aca="false">HYPERLINK("https://www.fabsurplus.com/sdi_catalog/salesItemDetails.do?id=101038")</f>
        <v>https://www.fabsurplus.com/sdi_catalog/salesItemDetails.do?id=101038</v>
      </c>
      <c r="B98" s="5" t="s">
        <v>400</v>
      </c>
      <c r="C98" s="5" t="s">
        <v>365</v>
      </c>
      <c r="D98" s="5" t="s">
        <v>397</v>
      </c>
      <c r="E98" s="5" t="s">
        <v>398</v>
      </c>
      <c r="F98" s="5" t="s">
        <v>16</v>
      </c>
      <c r="G98" s="5" t="s">
        <v>345</v>
      </c>
      <c r="H98" s="5"/>
      <c r="I98" s="6" t="n">
        <v>41426</v>
      </c>
      <c r="J98" s="5"/>
      <c r="K98" s="5"/>
      <c r="L98" s="7" t="s">
        <v>399</v>
      </c>
    </row>
    <row r="99" customFormat="false" ht="16.5" hidden="false" customHeight="true" outlineLevel="0" collapsed="false">
      <c r="A99" s="2" t="str">
        <f aca="false">HYPERLINK("https://www.fabsurplus.com/sdi_catalog/salesItemDetails.do?id=101039")</f>
        <v>https://www.fabsurplus.com/sdi_catalog/salesItemDetails.do?id=101039</v>
      </c>
      <c r="B99" s="2" t="s">
        <v>401</v>
      </c>
      <c r="C99" s="2" t="s">
        <v>365</v>
      </c>
      <c r="D99" s="2" t="s">
        <v>402</v>
      </c>
      <c r="E99" s="2" t="s">
        <v>398</v>
      </c>
      <c r="F99" s="2" t="s">
        <v>16</v>
      </c>
      <c r="G99" s="2" t="s">
        <v>345</v>
      </c>
      <c r="H99" s="2"/>
      <c r="I99" s="3" t="n">
        <v>41061</v>
      </c>
      <c r="J99" s="2"/>
      <c r="K99" s="2"/>
      <c r="L99" s="4" t="s">
        <v>399</v>
      </c>
    </row>
    <row r="100" customFormat="false" ht="16.5" hidden="false" customHeight="true" outlineLevel="0" collapsed="false">
      <c r="A100" s="5" t="str">
        <f aca="false">HYPERLINK("https://www.fabsurplus.com/sdi_catalog/salesItemDetails.do?id=101040")</f>
        <v>https://www.fabsurplus.com/sdi_catalog/salesItemDetails.do?id=101040</v>
      </c>
      <c r="B100" s="5" t="s">
        <v>403</v>
      </c>
      <c r="C100" s="5" t="s">
        <v>365</v>
      </c>
      <c r="D100" s="5" t="s">
        <v>402</v>
      </c>
      <c r="E100" s="5" t="s">
        <v>398</v>
      </c>
      <c r="F100" s="5" t="s">
        <v>16</v>
      </c>
      <c r="G100" s="5" t="s">
        <v>345</v>
      </c>
      <c r="H100" s="5"/>
      <c r="I100" s="6" t="n">
        <v>41061</v>
      </c>
      <c r="J100" s="5"/>
      <c r="K100" s="5"/>
      <c r="L100" s="7" t="s">
        <v>399</v>
      </c>
    </row>
    <row r="101" customFormat="false" ht="16.5" hidden="false" customHeight="true" outlineLevel="0" collapsed="false">
      <c r="A101" s="2" t="str">
        <f aca="false">HYPERLINK("https://www.fabsurplus.com/sdi_catalog/salesItemDetails.do?id=101041")</f>
        <v>https://www.fabsurplus.com/sdi_catalog/salesItemDetails.do?id=101041</v>
      </c>
      <c r="B101" s="2" t="s">
        <v>404</v>
      </c>
      <c r="C101" s="2" t="s">
        <v>365</v>
      </c>
      <c r="D101" s="2" t="s">
        <v>402</v>
      </c>
      <c r="E101" s="2" t="s">
        <v>398</v>
      </c>
      <c r="F101" s="2" t="s">
        <v>16</v>
      </c>
      <c r="G101" s="2" t="s">
        <v>345</v>
      </c>
      <c r="H101" s="2"/>
      <c r="I101" s="3" t="n">
        <v>42522</v>
      </c>
      <c r="J101" s="2"/>
      <c r="K101" s="2"/>
      <c r="L101" s="4" t="s">
        <v>399</v>
      </c>
    </row>
    <row r="102" customFormat="false" ht="16.5" hidden="false" customHeight="true" outlineLevel="0" collapsed="false">
      <c r="A102" s="5" t="str">
        <f aca="false">HYPERLINK("https://www.fabsurplus.com/sdi_catalog/salesItemDetails.do?id=78132")</f>
        <v>https://www.fabsurplus.com/sdi_catalog/salesItemDetails.do?id=78132</v>
      </c>
      <c r="B102" s="5" t="s">
        <v>405</v>
      </c>
      <c r="C102" s="5" t="s">
        <v>406</v>
      </c>
      <c r="D102" s="5" t="s">
        <v>407</v>
      </c>
      <c r="E102" s="5" t="s">
        <v>408</v>
      </c>
      <c r="F102" s="5" t="s">
        <v>16</v>
      </c>
      <c r="G102" s="5" t="s">
        <v>27</v>
      </c>
      <c r="H102" s="5" t="s">
        <v>18</v>
      </c>
      <c r="I102" s="6" t="n">
        <v>35827</v>
      </c>
      <c r="J102" s="5" t="s">
        <v>19</v>
      </c>
      <c r="K102" s="5" t="s">
        <v>20</v>
      </c>
      <c r="L102" s="7" t="s">
        <v>409</v>
      </c>
    </row>
    <row r="103" customFormat="false" ht="16.5" hidden="false" customHeight="true" outlineLevel="0" collapsed="false">
      <c r="A103" s="2" t="str">
        <f aca="false">HYPERLINK("https://www.fabsurplus.com/sdi_catalog/salesItemDetails.do?id=92047")</f>
        <v>https://www.fabsurplus.com/sdi_catalog/salesItemDetails.do?id=92047</v>
      </c>
      <c r="B103" s="2" t="s">
        <v>410</v>
      </c>
      <c r="C103" s="2" t="s">
        <v>411</v>
      </c>
      <c r="D103" s="2" t="s">
        <v>412</v>
      </c>
      <c r="E103" s="2" t="s">
        <v>413</v>
      </c>
      <c r="F103" s="2" t="s">
        <v>16</v>
      </c>
      <c r="G103" s="2" t="s">
        <v>268</v>
      </c>
      <c r="H103" s="2" t="s">
        <v>35</v>
      </c>
      <c r="I103" s="3" t="n">
        <v>40695</v>
      </c>
      <c r="J103" s="2" t="s">
        <v>19</v>
      </c>
      <c r="K103" s="2" t="s">
        <v>20</v>
      </c>
      <c r="L103" s="4" t="s">
        <v>414</v>
      </c>
    </row>
    <row r="104" customFormat="false" ht="16.5" hidden="false" customHeight="true" outlineLevel="0" collapsed="false">
      <c r="A104" s="2" t="str">
        <f aca="false">HYPERLINK("https://www.fabsurplus.com/sdi_catalog/salesItemDetails.do?id=83513")</f>
        <v>https://www.fabsurplus.com/sdi_catalog/salesItemDetails.do?id=83513</v>
      </c>
      <c r="B104" s="2" t="s">
        <v>415</v>
      </c>
      <c r="C104" s="2" t="s">
        <v>416</v>
      </c>
      <c r="D104" s="2" t="s">
        <v>417</v>
      </c>
      <c r="E104" s="2" t="s">
        <v>418</v>
      </c>
      <c r="F104" s="2" t="s">
        <v>16</v>
      </c>
      <c r="G104" s="2" t="s">
        <v>368</v>
      </c>
      <c r="H104" s="2" t="s">
        <v>35</v>
      </c>
      <c r="I104" s="3" t="n">
        <v>40391</v>
      </c>
      <c r="J104" s="2" t="s">
        <v>19</v>
      </c>
      <c r="K104" s="2" t="s">
        <v>20</v>
      </c>
      <c r="L104" s="4" t="s">
        <v>419</v>
      </c>
    </row>
    <row r="105" customFormat="false" ht="16.5" hidden="false" customHeight="true" outlineLevel="0" collapsed="false">
      <c r="A105" s="5" t="str">
        <f aca="false">HYPERLINK("https://www.fabsurplus.com/sdi_catalog/salesItemDetails.do?id=100641")</f>
        <v>https://www.fabsurplus.com/sdi_catalog/salesItemDetails.do?id=100641</v>
      </c>
      <c r="B105" s="5" t="s">
        <v>420</v>
      </c>
      <c r="C105" s="5" t="s">
        <v>421</v>
      </c>
      <c r="D105" s="5" t="s">
        <v>422</v>
      </c>
      <c r="E105" s="5" t="s">
        <v>189</v>
      </c>
      <c r="F105" s="5" t="s">
        <v>317</v>
      </c>
      <c r="G105" s="5" t="s">
        <v>113</v>
      </c>
      <c r="H105" s="5"/>
      <c r="I105" s="5"/>
      <c r="J105" s="5" t="s">
        <v>19</v>
      </c>
      <c r="K105" s="5"/>
      <c r="L105" s="5" t="s">
        <v>174</v>
      </c>
    </row>
    <row r="106" customFormat="false" ht="16.5" hidden="false" customHeight="true" outlineLevel="0" collapsed="false">
      <c r="A106" s="2" t="str">
        <f aca="false">HYPERLINK("https://www.fabsurplus.com/sdi_catalog/salesItemDetails.do?id=100704")</f>
        <v>https://www.fabsurplus.com/sdi_catalog/salesItemDetails.do?id=100704</v>
      </c>
      <c r="B106" s="2" t="s">
        <v>423</v>
      </c>
      <c r="C106" s="2" t="s">
        <v>424</v>
      </c>
      <c r="D106" s="2" t="s">
        <v>425</v>
      </c>
      <c r="E106" s="2" t="s">
        <v>426</v>
      </c>
      <c r="F106" s="2" t="s">
        <v>16</v>
      </c>
      <c r="G106" s="2" t="s">
        <v>113</v>
      </c>
      <c r="H106" s="2" t="s">
        <v>279</v>
      </c>
      <c r="I106" s="2"/>
      <c r="J106" s="2" t="s">
        <v>19</v>
      </c>
      <c r="K106" s="2" t="s">
        <v>20</v>
      </c>
      <c r="L106" s="4" t="s">
        <v>427</v>
      </c>
    </row>
    <row r="107" customFormat="false" ht="16.5" hidden="false" customHeight="true" outlineLevel="0" collapsed="false">
      <c r="A107" s="5" t="str">
        <f aca="false">HYPERLINK("https://www.fabsurplus.com/sdi_catalog/salesItemDetails.do?id=100705")</f>
        <v>https://www.fabsurplus.com/sdi_catalog/salesItemDetails.do?id=100705</v>
      </c>
      <c r="B107" s="5" t="s">
        <v>428</v>
      </c>
      <c r="C107" s="5" t="s">
        <v>424</v>
      </c>
      <c r="D107" s="5" t="s">
        <v>429</v>
      </c>
      <c r="E107" s="5" t="s">
        <v>426</v>
      </c>
      <c r="F107" s="5" t="s">
        <v>16</v>
      </c>
      <c r="G107" s="5" t="s">
        <v>113</v>
      </c>
      <c r="H107" s="5" t="s">
        <v>279</v>
      </c>
      <c r="I107" s="5"/>
      <c r="J107" s="5" t="s">
        <v>19</v>
      </c>
      <c r="K107" s="5" t="s">
        <v>20</v>
      </c>
      <c r="L107" s="7" t="s">
        <v>430</v>
      </c>
    </row>
    <row r="108" customFormat="false" ht="16.5" hidden="false" customHeight="true" outlineLevel="0" collapsed="false">
      <c r="A108" s="5" t="str">
        <f aca="false">HYPERLINK("https://www.fabsurplus.com/sdi_catalog/salesItemDetails.do?id=100643")</f>
        <v>https://www.fabsurplus.com/sdi_catalog/salesItemDetails.do?id=100643</v>
      </c>
      <c r="B108" s="5" t="s">
        <v>431</v>
      </c>
      <c r="C108" s="5" t="s">
        <v>432</v>
      </c>
      <c r="D108" s="5" t="s">
        <v>422</v>
      </c>
      <c r="E108" s="5" t="s">
        <v>189</v>
      </c>
      <c r="F108" s="5" t="s">
        <v>192</v>
      </c>
      <c r="G108" s="5" t="s">
        <v>144</v>
      </c>
      <c r="H108" s="5"/>
      <c r="I108" s="5"/>
      <c r="J108" s="5" t="s">
        <v>19</v>
      </c>
      <c r="K108" s="5"/>
      <c r="L108" s="5" t="s">
        <v>174</v>
      </c>
    </row>
    <row r="109" customFormat="false" ht="16.5" hidden="false" customHeight="true" outlineLevel="0" collapsed="false">
      <c r="A109" s="5" t="str">
        <f aca="false">HYPERLINK("https://www.fabsurplus.com/sdi_catalog/salesItemDetails.do?id=83739")</f>
        <v>https://www.fabsurplus.com/sdi_catalog/salesItemDetails.do?id=83739</v>
      </c>
      <c r="B109" s="5" t="s">
        <v>433</v>
      </c>
      <c r="C109" s="5" t="s">
        <v>434</v>
      </c>
      <c r="D109" s="5" t="s">
        <v>435</v>
      </c>
      <c r="E109" s="5" t="s">
        <v>436</v>
      </c>
      <c r="F109" s="5" t="s">
        <v>16</v>
      </c>
      <c r="G109" s="5" t="s">
        <v>99</v>
      </c>
      <c r="H109" s="5" t="s">
        <v>35</v>
      </c>
      <c r="I109" s="5"/>
      <c r="J109" s="5" t="s">
        <v>19</v>
      </c>
      <c r="K109" s="5" t="s">
        <v>20</v>
      </c>
      <c r="L109" s="7" t="s">
        <v>437</v>
      </c>
    </row>
    <row r="110" customFormat="false" ht="16.5" hidden="false" customHeight="true" outlineLevel="0" collapsed="false">
      <c r="A110" s="2" t="str">
        <f aca="false">HYPERLINK("https://www.fabsurplus.com/sdi_catalog/salesItemDetails.do?id=83515")</f>
        <v>https://www.fabsurplus.com/sdi_catalog/salesItemDetails.do?id=83515</v>
      </c>
      <c r="B110" s="2" t="s">
        <v>438</v>
      </c>
      <c r="C110" s="2" t="s">
        <v>439</v>
      </c>
      <c r="D110" s="2" t="s">
        <v>440</v>
      </c>
      <c r="E110" s="2" t="s">
        <v>441</v>
      </c>
      <c r="F110" s="2" t="s">
        <v>16</v>
      </c>
      <c r="G110" s="2" t="s">
        <v>368</v>
      </c>
      <c r="H110" s="2" t="s">
        <v>35</v>
      </c>
      <c r="I110" s="3" t="n">
        <v>38139</v>
      </c>
      <c r="J110" s="2" t="s">
        <v>19</v>
      </c>
      <c r="K110" s="2" t="s">
        <v>20</v>
      </c>
      <c r="L110" s="4" t="s">
        <v>442</v>
      </c>
    </row>
    <row r="111" customFormat="false" ht="16.5" hidden="false" customHeight="true" outlineLevel="0" collapsed="false">
      <c r="A111" s="5" t="str">
        <f aca="false">HYPERLINK("https://www.fabsurplus.com/sdi_catalog/salesItemDetails.do?id=101441")</f>
        <v>https://www.fabsurplus.com/sdi_catalog/salesItemDetails.do?id=101441</v>
      </c>
      <c r="B111" s="5" t="s">
        <v>443</v>
      </c>
      <c r="C111" s="5" t="s">
        <v>444</v>
      </c>
      <c r="D111" s="5" t="s">
        <v>445</v>
      </c>
      <c r="E111" s="5" t="s">
        <v>446</v>
      </c>
      <c r="F111" s="5" t="s">
        <v>16</v>
      </c>
      <c r="G111" s="5" t="s">
        <v>273</v>
      </c>
      <c r="H111" s="5"/>
      <c r="I111" s="5"/>
      <c r="J111" s="5" t="s">
        <v>19</v>
      </c>
      <c r="K111" s="5"/>
      <c r="L111" s="5" t="s">
        <v>174</v>
      </c>
    </row>
    <row r="112" customFormat="false" ht="16.5" hidden="false" customHeight="true" outlineLevel="0" collapsed="false">
      <c r="A112" s="2" t="str">
        <f aca="false">HYPERLINK("https://www.fabsurplus.com/sdi_catalog/salesItemDetails.do?id=100706")</f>
        <v>https://www.fabsurplus.com/sdi_catalog/salesItemDetails.do?id=100706</v>
      </c>
      <c r="B112" s="2" t="s">
        <v>447</v>
      </c>
      <c r="C112" s="2" t="s">
        <v>448</v>
      </c>
      <c r="D112" s="2" t="s">
        <v>449</v>
      </c>
      <c r="E112" s="2" t="s">
        <v>450</v>
      </c>
      <c r="F112" s="2" t="s">
        <v>16</v>
      </c>
      <c r="G112" s="2" t="s">
        <v>268</v>
      </c>
      <c r="H112" s="2" t="s">
        <v>18</v>
      </c>
      <c r="I112" s="3" t="n">
        <v>39234</v>
      </c>
      <c r="J112" s="2" t="s">
        <v>19</v>
      </c>
      <c r="K112" s="2" t="s">
        <v>20</v>
      </c>
      <c r="L112" s="4" t="s">
        <v>451</v>
      </c>
    </row>
    <row r="113" customFormat="false" ht="16.5" hidden="false" customHeight="true" outlineLevel="0" collapsed="false">
      <c r="A113" s="5" t="str">
        <f aca="false">HYPERLINK("https://www.fabsurplus.com/sdi_catalog/salesItemDetails.do?id=1557")</f>
        <v>https://www.fabsurplus.com/sdi_catalog/salesItemDetails.do?id=1557</v>
      </c>
      <c r="B113" s="5" t="s">
        <v>452</v>
      </c>
      <c r="C113" s="5" t="s">
        <v>453</v>
      </c>
      <c r="D113" s="5" t="s">
        <v>454</v>
      </c>
      <c r="E113" s="5" t="s">
        <v>455</v>
      </c>
      <c r="F113" s="5" t="s">
        <v>16</v>
      </c>
      <c r="G113" s="5" t="s">
        <v>456</v>
      </c>
      <c r="H113" s="5" t="s">
        <v>18</v>
      </c>
      <c r="I113" s="6" t="n">
        <v>33756</v>
      </c>
      <c r="J113" s="5" t="s">
        <v>19</v>
      </c>
      <c r="K113" s="5" t="s">
        <v>20</v>
      </c>
      <c r="L113" s="7" t="s">
        <v>457</v>
      </c>
    </row>
    <row r="114" customFormat="false" ht="16.5" hidden="false" customHeight="true" outlineLevel="0" collapsed="false">
      <c r="A114" s="2" t="str">
        <f aca="false">HYPERLINK("https://www.fabsurplus.com/sdi_catalog/salesItemDetails.do?id=95405")</f>
        <v>https://www.fabsurplus.com/sdi_catalog/salesItemDetails.do?id=95405</v>
      </c>
      <c r="B114" s="2" t="s">
        <v>458</v>
      </c>
      <c r="C114" s="2" t="s">
        <v>459</v>
      </c>
      <c r="D114" s="2" t="s">
        <v>454</v>
      </c>
      <c r="E114" s="2" t="s">
        <v>455</v>
      </c>
      <c r="F114" s="2" t="s">
        <v>16</v>
      </c>
      <c r="G114" s="2" t="s">
        <v>456</v>
      </c>
      <c r="H114" s="2" t="s">
        <v>18</v>
      </c>
      <c r="I114" s="3" t="n">
        <v>33756</v>
      </c>
      <c r="J114" s="2" t="s">
        <v>19</v>
      </c>
      <c r="K114" s="2" t="s">
        <v>20</v>
      </c>
      <c r="L114" s="4" t="s">
        <v>457</v>
      </c>
    </row>
    <row r="115" customFormat="false" ht="16.5" hidden="false" customHeight="true" outlineLevel="0" collapsed="false">
      <c r="A115" s="5" t="str">
        <f aca="false">HYPERLINK("https://www.fabsurplus.com/sdi_catalog/salesItemDetails.do?id=101003")</f>
        <v>https://www.fabsurplus.com/sdi_catalog/salesItemDetails.do?id=101003</v>
      </c>
      <c r="B115" s="5" t="s">
        <v>460</v>
      </c>
      <c r="C115" s="5" t="s">
        <v>461</v>
      </c>
      <c r="D115" s="5" t="s">
        <v>462</v>
      </c>
      <c r="E115" s="5" t="s">
        <v>463</v>
      </c>
      <c r="F115" s="5" t="s">
        <v>192</v>
      </c>
      <c r="G115" s="5"/>
      <c r="H115" s="5" t="s">
        <v>464</v>
      </c>
      <c r="I115" s="6" t="n">
        <v>40544</v>
      </c>
      <c r="J115" s="5" t="s">
        <v>19</v>
      </c>
      <c r="K115" s="5"/>
      <c r="L115" s="5" t="s">
        <v>307</v>
      </c>
    </row>
    <row r="116" customFormat="false" ht="16.5" hidden="false" customHeight="true" outlineLevel="0" collapsed="false">
      <c r="A116" s="5" t="str">
        <f aca="false">HYPERLINK("https://www.fabsurplus.com/sdi_catalog/salesItemDetails.do?id=101042")</f>
        <v>https://www.fabsurplus.com/sdi_catalog/salesItemDetails.do?id=101042</v>
      </c>
      <c r="B116" s="5" t="s">
        <v>465</v>
      </c>
      <c r="C116" s="5" t="s">
        <v>466</v>
      </c>
      <c r="D116" s="5" t="s">
        <v>467</v>
      </c>
      <c r="E116" s="5" t="s">
        <v>468</v>
      </c>
      <c r="F116" s="5" t="s">
        <v>16</v>
      </c>
      <c r="G116" s="5" t="s">
        <v>53</v>
      </c>
      <c r="H116" s="5"/>
      <c r="I116" s="5"/>
      <c r="J116" s="5"/>
      <c r="K116" s="5"/>
      <c r="L116" s="5" t="s">
        <v>469</v>
      </c>
    </row>
    <row r="117" customFormat="false" ht="16.5" hidden="false" customHeight="true" outlineLevel="0" collapsed="false">
      <c r="A117" s="2" t="str">
        <f aca="false">HYPERLINK("https://www.fabsurplus.com/sdi_catalog/salesItemDetails.do?id=101043")</f>
        <v>https://www.fabsurplus.com/sdi_catalog/salesItemDetails.do?id=101043</v>
      </c>
      <c r="B117" s="2" t="s">
        <v>470</v>
      </c>
      <c r="C117" s="2" t="s">
        <v>466</v>
      </c>
      <c r="D117" s="2" t="s">
        <v>471</v>
      </c>
      <c r="E117" s="2" t="s">
        <v>468</v>
      </c>
      <c r="F117" s="2" t="s">
        <v>16</v>
      </c>
      <c r="G117" s="2" t="s">
        <v>53</v>
      </c>
      <c r="H117" s="2"/>
      <c r="I117" s="3" t="n">
        <v>43252</v>
      </c>
      <c r="J117" s="2"/>
      <c r="K117" s="2"/>
      <c r="L117" s="4" t="s">
        <v>472</v>
      </c>
    </row>
    <row r="118" customFormat="false" ht="16.5" hidden="false" customHeight="true" outlineLevel="0" collapsed="false">
      <c r="A118" s="5" t="str">
        <f aca="false">HYPERLINK("https://www.fabsurplus.com/sdi_catalog/salesItemDetails.do?id=101044")</f>
        <v>https://www.fabsurplus.com/sdi_catalog/salesItemDetails.do?id=101044</v>
      </c>
      <c r="B118" s="5" t="s">
        <v>473</v>
      </c>
      <c r="C118" s="5" t="s">
        <v>466</v>
      </c>
      <c r="D118" s="5" t="s">
        <v>474</v>
      </c>
      <c r="E118" s="5" t="s">
        <v>468</v>
      </c>
      <c r="F118" s="5" t="s">
        <v>16</v>
      </c>
      <c r="G118" s="5" t="s">
        <v>53</v>
      </c>
      <c r="H118" s="5"/>
      <c r="I118" s="6" t="n">
        <v>40695</v>
      </c>
      <c r="J118" s="5"/>
      <c r="K118" s="5"/>
      <c r="L118" s="7" t="s">
        <v>475</v>
      </c>
    </row>
    <row r="119" customFormat="false" ht="16.5" hidden="false" customHeight="true" outlineLevel="0" collapsed="false">
      <c r="A119" s="2" t="str">
        <f aca="false">HYPERLINK("https://www.fabsurplus.com/sdi_catalog/salesItemDetails.do?id=101045")</f>
        <v>https://www.fabsurplus.com/sdi_catalog/salesItemDetails.do?id=101045</v>
      </c>
      <c r="B119" s="2" t="s">
        <v>476</v>
      </c>
      <c r="C119" s="2" t="s">
        <v>466</v>
      </c>
      <c r="D119" s="2" t="s">
        <v>477</v>
      </c>
      <c r="E119" s="2" t="s">
        <v>478</v>
      </c>
      <c r="F119" s="2" t="s">
        <v>16</v>
      </c>
      <c r="G119" s="2" t="s">
        <v>53</v>
      </c>
      <c r="H119" s="2"/>
      <c r="I119" s="3" t="n">
        <v>41426</v>
      </c>
      <c r="J119" s="2"/>
      <c r="K119" s="2"/>
      <c r="L119" s="4" t="s">
        <v>479</v>
      </c>
    </row>
    <row r="120" customFormat="false" ht="16.5" hidden="false" customHeight="true" outlineLevel="0" collapsed="false">
      <c r="A120" s="2" t="str">
        <f aca="false">HYPERLINK("https://www.fabsurplus.com/sdi_catalog/salesItemDetails.do?id=95407")</f>
        <v>https://www.fabsurplus.com/sdi_catalog/salesItemDetails.do?id=95407</v>
      </c>
      <c r="B120" s="2" t="s">
        <v>480</v>
      </c>
      <c r="C120" s="2" t="s">
        <v>481</v>
      </c>
      <c r="D120" s="2" t="s">
        <v>482</v>
      </c>
      <c r="E120" s="2" t="s">
        <v>483</v>
      </c>
      <c r="F120" s="2" t="s">
        <v>16</v>
      </c>
      <c r="G120" s="2" t="s">
        <v>484</v>
      </c>
      <c r="H120" s="2" t="s">
        <v>18</v>
      </c>
      <c r="I120" s="3" t="n">
        <v>36678</v>
      </c>
      <c r="J120" s="2" t="s">
        <v>19</v>
      </c>
      <c r="K120" s="2" t="s">
        <v>20</v>
      </c>
      <c r="L120" s="4" t="s">
        <v>485</v>
      </c>
    </row>
    <row r="121" customFormat="false" ht="16.5" hidden="false" customHeight="true" outlineLevel="0" collapsed="false">
      <c r="A121" s="2" t="str">
        <f aca="false">HYPERLINK("https://www.fabsurplus.com/sdi_catalog/salesItemDetails.do?id=79600")</f>
        <v>https://www.fabsurplus.com/sdi_catalog/salesItemDetails.do?id=79600</v>
      </c>
      <c r="B121" s="2" t="s">
        <v>486</v>
      </c>
      <c r="C121" s="2" t="s">
        <v>481</v>
      </c>
      <c r="D121" s="2" t="s">
        <v>482</v>
      </c>
      <c r="E121" s="2" t="s">
        <v>487</v>
      </c>
      <c r="F121" s="2" t="s">
        <v>16</v>
      </c>
      <c r="G121" s="2" t="s">
        <v>484</v>
      </c>
      <c r="H121" s="2" t="s">
        <v>18</v>
      </c>
      <c r="I121" s="3" t="n">
        <v>36678</v>
      </c>
      <c r="J121" s="2" t="s">
        <v>19</v>
      </c>
      <c r="K121" s="2" t="s">
        <v>20</v>
      </c>
      <c r="L121" s="4" t="s">
        <v>485</v>
      </c>
    </row>
    <row r="122" customFormat="false" ht="16.5" hidden="false" customHeight="true" outlineLevel="0" collapsed="false">
      <c r="A122" s="5" t="str">
        <f aca="false">HYPERLINK("https://www.fabsurplus.com/sdi_catalog/salesItemDetails.do?id=95406")</f>
        <v>https://www.fabsurplus.com/sdi_catalog/salesItemDetails.do?id=95406</v>
      </c>
      <c r="B122" s="5" t="s">
        <v>488</v>
      </c>
      <c r="C122" s="5" t="s">
        <v>481</v>
      </c>
      <c r="D122" s="5" t="s">
        <v>482</v>
      </c>
      <c r="E122" s="5" t="s">
        <v>487</v>
      </c>
      <c r="F122" s="5" t="s">
        <v>16</v>
      </c>
      <c r="G122" s="5" t="s">
        <v>484</v>
      </c>
      <c r="H122" s="5" t="s">
        <v>18</v>
      </c>
      <c r="I122" s="6" t="n">
        <v>36678</v>
      </c>
      <c r="J122" s="5" t="s">
        <v>19</v>
      </c>
      <c r="K122" s="5" t="s">
        <v>20</v>
      </c>
      <c r="L122" s="7" t="s">
        <v>485</v>
      </c>
    </row>
    <row r="123" customFormat="false" ht="16.5" hidden="false" customHeight="true" outlineLevel="0" collapsed="false">
      <c r="A123" s="5" t="str">
        <f aca="false">HYPERLINK("https://www.fabsurplus.com/sdi_catalog/salesItemDetails.do?id=76735")</f>
        <v>https://www.fabsurplus.com/sdi_catalog/salesItemDetails.do?id=76735</v>
      </c>
      <c r="B123" s="5" t="s">
        <v>489</v>
      </c>
      <c r="C123" s="5" t="s">
        <v>490</v>
      </c>
      <c r="D123" s="5" t="s">
        <v>491</v>
      </c>
      <c r="E123" s="5" t="s">
        <v>492</v>
      </c>
      <c r="F123" s="5" t="s">
        <v>16</v>
      </c>
      <c r="G123" s="5" t="s">
        <v>27</v>
      </c>
      <c r="H123" s="5" t="s">
        <v>35</v>
      </c>
      <c r="I123" s="6" t="n">
        <v>38169</v>
      </c>
      <c r="J123" s="5" t="s">
        <v>19</v>
      </c>
      <c r="K123" s="5" t="s">
        <v>20</v>
      </c>
      <c r="L123" s="7" t="s">
        <v>493</v>
      </c>
    </row>
    <row r="124" customFormat="false" ht="16.5" hidden="false" customHeight="true" outlineLevel="0" collapsed="false">
      <c r="A124" s="2" t="str">
        <f aca="false">HYPERLINK("https://www.fabsurplus.com/sdi_catalog/salesItemDetails.do?id=76736")</f>
        <v>https://www.fabsurplus.com/sdi_catalog/salesItemDetails.do?id=76736</v>
      </c>
      <c r="B124" s="2" t="s">
        <v>494</v>
      </c>
      <c r="C124" s="2" t="s">
        <v>490</v>
      </c>
      <c r="D124" s="2" t="s">
        <v>491</v>
      </c>
      <c r="E124" s="2" t="s">
        <v>492</v>
      </c>
      <c r="F124" s="2" t="s">
        <v>16</v>
      </c>
      <c r="G124" s="2" t="s">
        <v>27</v>
      </c>
      <c r="H124" s="2" t="s">
        <v>35</v>
      </c>
      <c r="I124" s="3" t="n">
        <v>38169</v>
      </c>
      <c r="J124" s="2" t="s">
        <v>19</v>
      </c>
      <c r="K124" s="2" t="s">
        <v>20</v>
      </c>
      <c r="L124" s="4" t="s">
        <v>495</v>
      </c>
    </row>
    <row r="125" customFormat="false" ht="16.5" hidden="false" customHeight="true" outlineLevel="0" collapsed="false">
      <c r="A125" s="5" t="str">
        <f aca="false">HYPERLINK("https://www.fabsurplus.com/sdi_catalog/salesItemDetails.do?id=76737")</f>
        <v>https://www.fabsurplus.com/sdi_catalog/salesItemDetails.do?id=76737</v>
      </c>
      <c r="B125" s="5" t="s">
        <v>496</v>
      </c>
      <c r="C125" s="5" t="s">
        <v>490</v>
      </c>
      <c r="D125" s="5" t="s">
        <v>491</v>
      </c>
      <c r="E125" s="5" t="s">
        <v>492</v>
      </c>
      <c r="F125" s="5" t="s">
        <v>16</v>
      </c>
      <c r="G125" s="5" t="s">
        <v>27</v>
      </c>
      <c r="H125" s="5" t="s">
        <v>35</v>
      </c>
      <c r="I125" s="6" t="n">
        <v>38169</v>
      </c>
      <c r="J125" s="5" t="s">
        <v>19</v>
      </c>
      <c r="K125" s="5" t="s">
        <v>20</v>
      </c>
      <c r="L125" s="7" t="s">
        <v>497</v>
      </c>
    </row>
    <row r="126" customFormat="false" ht="16.5" hidden="false" customHeight="true" outlineLevel="0" collapsed="false">
      <c r="A126" s="2" t="str">
        <f aca="false">HYPERLINK("https://www.fabsurplus.com/sdi_catalog/salesItemDetails.do?id=76738")</f>
        <v>https://www.fabsurplus.com/sdi_catalog/salesItemDetails.do?id=76738</v>
      </c>
      <c r="B126" s="2" t="s">
        <v>498</v>
      </c>
      <c r="C126" s="2" t="s">
        <v>490</v>
      </c>
      <c r="D126" s="2" t="s">
        <v>491</v>
      </c>
      <c r="E126" s="2" t="s">
        <v>492</v>
      </c>
      <c r="F126" s="2" t="s">
        <v>16</v>
      </c>
      <c r="G126" s="2" t="s">
        <v>27</v>
      </c>
      <c r="H126" s="2" t="s">
        <v>35</v>
      </c>
      <c r="I126" s="3" t="n">
        <v>38169</v>
      </c>
      <c r="J126" s="2" t="s">
        <v>19</v>
      </c>
      <c r="K126" s="2" t="s">
        <v>20</v>
      </c>
      <c r="L126" s="4" t="s">
        <v>499</v>
      </c>
    </row>
    <row r="127" customFormat="false" ht="16.5" hidden="false" customHeight="true" outlineLevel="0" collapsed="false">
      <c r="A127" s="5" t="str">
        <f aca="false">HYPERLINK("https://www.fabsurplus.com/sdi_catalog/salesItemDetails.do?id=76739")</f>
        <v>https://www.fabsurplus.com/sdi_catalog/salesItemDetails.do?id=76739</v>
      </c>
      <c r="B127" s="5" t="s">
        <v>500</v>
      </c>
      <c r="C127" s="5" t="s">
        <v>490</v>
      </c>
      <c r="D127" s="5" t="s">
        <v>491</v>
      </c>
      <c r="E127" s="5" t="s">
        <v>492</v>
      </c>
      <c r="F127" s="5" t="s">
        <v>16</v>
      </c>
      <c r="G127" s="5" t="s">
        <v>27</v>
      </c>
      <c r="H127" s="5" t="s">
        <v>35</v>
      </c>
      <c r="I127" s="6" t="n">
        <v>38231</v>
      </c>
      <c r="J127" s="5" t="s">
        <v>19</v>
      </c>
      <c r="K127" s="5" t="s">
        <v>20</v>
      </c>
      <c r="L127" s="7" t="s">
        <v>501</v>
      </c>
    </row>
    <row r="128" customFormat="false" ht="16.5" hidden="false" customHeight="true" outlineLevel="0" collapsed="false">
      <c r="A128" s="5" t="str">
        <f aca="false">HYPERLINK("https://www.fabsurplus.com/sdi_catalog/salesItemDetails.do?id=71907")</f>
        <v>https://www.fabsurplus.com/sdi_catalog/salesItemDetails.do?id=71907</v>
      </c>
      <c r="B128" s="5" t="s">
        <v>502</v>
      </c>
      <c r="C128" s="5" t="s">
        <v>503</v>
      </c>
      <c r="D128" s="5" t="s">
        <v>504</v>
      </c>
      <c r="E128" s="5" t="s">
        <v>505</v>
      </c>
      <c r="F128" s="5" t="s">
        <v>16</v>
      </c>
      <c r="G128" s="5" t="s">
        <v>506</v>
      </c>
      <c r="H128" s="5" t="s">
        <v>35</v>
      </c>
      <c r="I128" s="6" t="n">
        <v>37165</v>
      </c>
      <c r="J128" s="5" t="s">
        <v>107</v>
      </c>
      <c r="K128" s="5" t="s">
        <v>20</v>
      </c>
      <c r="L128" s="7" t="s">
        <v>507</v>
      </c>
    </row>
    <row r="129" customFormat="false" ht="16.5" hidden="false" customHeight="true" outlineLevel="0" collapsed="false">
      <c r="A129" s="5" t="str">
        <f aca="false">HYPERLINK("https://www.fabsurplus.com/sdi_catalog/salesItemDetails.do?id=100937")</f>
        <v>https://www.fabsurplus.com/sdi_catalog/salesItemDetails.do?id=100937</v>
      </c>
      <c r="B129" s="5" t="s">
        <v>508</v>
      </c>
      <c r="C129" s="5" t="s">
        <v>509</v>
      </c>
      <c r="D129" s="5" t="s">
        <v>510</v>
      </c>
      <c r="E129" s="5" t="s">
        <v>511</v>
      </c>
      <c r="F129" s="5" t="s">
        <v>16</v>
      </c>
      <c r="G129" s="5"/>
      <c r="H129" s="5" t="s">
        <v>35</v>
      </c>
      <c r="I129" s="6" t="n">
        <v>41426</v>
      </c>
      <c r="J129" s="5" t="s">
        <v>107</v>
      </c>
      <c r="K129" s="5" t="s">
        <v>20</v>
      </c>
      <c r="L129" s="7" t="s">
        <v>512</v>
      </c>
    </row>
    <row r="130" customFormat="false" ht="16.5" hidden="false" customHeight="true" outlineLevel="0" collapsed="false">
      <c r="A130" s="2" t="str">
        <f aca="false">HYPERLINK("https://www.fabsurplus.com/sdi_catalog/salesItemDetails.do?id=36259")</f>
        <v>https://www.fabsurplus.com/sdi_catalog/salesItemDetails.do?id=36259</v>
      </c>
      <c r="B130" s="2" t="s">
        <v>513</v>
      </c>
      <c r="C130" s="2" t="s">
        <v>514</v>
      </c>
      <c r="D130" s="2" t="s">
        <v>515</v>
      </c>
      <c r="E130" s="2" t="s">
        <v>516</v>
      </c>
      <c r="F130" s="2" t="s">
        <v>16</v>
      </c>
      <c r="G130" s="2" t="s">
        <v>144</v>
      </c>
      <c r="H130" s="2" t="s">
        <v>149</v>
      </c>
      <c r="I130" s="3" t="n">
        <v>38504</v>
      </c>
      <c r="J130" s="2" t="s">
        <v>517</v>
      </c>
      <c r="K130" s="2" t="s">
        <v>518</v>
      </c>
      <c r="L130" s="4" t="s">
        <v>519</v>
      </c>
    </row>
    <row r="131" customFormat="false" ht="16.5" hidden="false" customHeight="true" outlineLevel="0" collapsed="false">
      <c r="A131" s="5" t="str">
        <f aca="false">HYPERLINK("https://www.fabsurplus.com/sdi_catalog/salesItemDetails.do?id=101020")</f>
        <v>https://www.fabsurplus.com/sdi_catalog/salesItemDetails.do?id=101020</v>
      </c>
      <c r="B131" s="5" t="s">
        <v>520</v>
      </c>
      <c r="C131" s="5" t="s">
        <v>514</v>
      </c>
      <c r="D131" s="5" t="s">
        <v>515</v>
      </c>
      <c r="E131" s="5" t="s">
        <v>516</v>
      </c>
      <c r="F131" s="5" t="s">
        <v>16</v>
      </c>
      <c r="G131" s="5" t="s">
        <v>521</v>
      </c>
      <c r="H131" s="5" t="s">
        <v>149</v>
      </c>
      <c r="I131" s="6" t="n">
        <v>38504</v>
      </c>
      <c r="J131" s="5" t="s">
        <v>107</v>
      </c>
      <c r="K131" s="5" t="s">
        <v>518</v>
      </c>
      <c r="L131" s="7" t="s">
        <v>522</v>
      </c>
    </row>
    <row r="132" customFormat="false" ht="16.5" hidden="false" customHeight="true" outlineLevel="0" collapsed="false">
      <c r="A132" s="2" t="str">
        <f aca="false">HYPERLINK("https://www.fabsurplus.com/sdi_catalog/salesItemDetails.do?id=100729")</f>
        <v>https://www.fabsurplus.com/sdi_catalog/salesItemDetails.do?id=100729</v>
      </c>
      <c r="B132" s="2" t="s">
        <v>523</v>
      </c>
      <c r="C132" s="2" t="s">
        <v>524</v>
      </c>
      <c r="D132" s="2" t="s">
        <v>525</v>
      </c>
      <c r="E132" s="2" t="s">
        <v>526</v>
      </c>
      <c r="F132" s="2" t="s">
        <v>16</v>
      </c>
      <c r="G132" s="2"/>
      <c r="H132" s="2"/>
      <c r="I132" s="2"/>
      <c r="J132" s="2" t="s">
        <v>19</v>
      </c>
      <c r="K132" s="2"/>
      <c r="L132" s="2"/>
    </row>
    <row r="133" customFormat="false" ht="16.5" hidden="false" customHeight="true" outlineLevel="0" collapsed="false">
      <c r="A133" s="5" t="str">
        <f aca="false">HYPERLINK("https://www.fabsurplus.com/sdi_catalog/salesItemDetails.do?id=56141")</f>
        <v>https://www.fabsurplus.com/sdi_catalog/salesItemDetails.do?id=56141</v>
      </c>
      <c r="B133" s="5" t="s">
        <v>527</v>
      </c>
      <c r="C133" s="5" t="s">
        <v>528</v>
      </c>
      <c r="D133" s="5" t="s">
        <v>529</v>
      </c>
      <c r="E133" s="5" t="s">
        <v>530</v>
      </c>
      <c r="F133" s="5" t="s">
        <v>16</v>
      </c>
      <c r="G133" s="5" t="s">
        <v>262</v>
      </c>
      <c r="H133" s="5" t="s">
        <v>35</v>
      </c>
      <c r="I133" s="6" t="n">
        <v>38504</v>
      </c>
      <c r="J133" s="5" t="s">
        <v>19</v>
      </c>
      <c r="K133" s="5" t="s">
        <v>20</v>
      </c>
      <c r="L133" s="7" t="s">
        <v>531</v>
      </c>
    </row>
    <row r="134" customFormat="false" ht="16.5" hidden="false" customHeight="true" outlineLevel="0" collapsed="false">
      <c r="A134" s="5" t="str">
        <f aca="false">HYPERLINK("https://www.fabsurplus.com/sdi_catalog/salesItemDetails.do?id=101046")</f>
        <v>https://www.fabsurplus.com/sdi_catalog/salesItemDetails.do?id=101046</v>
      </c>
      <c r="B134" s="5" t="s">
        <v>532</v>
      </c>
      <c r="C134" s="5" t="s">
        <v>533</v>
      </c>
      <c r="D134" s="5" t="s">
        <v>534</v>
      </c>
      <c r="E134" s="5" t="s">
        <v>535</v>
      </c>
      <c r="F134" s="5" t="s">
        <v>16</v>
      </c>
      <c r="G134" s="5" t="s">
        <v>53</v>
      </c>
      <c r="H134" s="5"/>
      <c r="I134" s="6" t="n">
        <v>42887</v>
      </c>
      <c r="J134" s="5"/>
      <c r="K134" s="5"/>
      <c r="L134" s="7" t="s">
        <v>536</v>
      </c>
    </row>
    <row r="135" customFormat="false" ht="16.5" hidden="false" customHeight="true" outlineLevel="0" collapsed="false">
      <c r="A135" s="2" t="str">
        <f aca="false">HYPERLINK("https://www.fabsurplus.com/sdi_catalog/salesItemDetails.do?id=101047")</f>
        <v>https://www.fabsurplus.com/sdi_catalog/salesItemDetails.do?id=101047</v>
      </c>
      <c r="B135" s="2" t="s">
        <v>537</v>
      </c>
      <c r="C135" s="2" t="s">
        <v>533</v>
      </c>
      <c r="D135" s="2" t="s">
        <v>538</v>
      </c>
      <c r="E135" s="2" t="s">
        <v>535</v>
      </c>
      <c r="F135" s="2" t="s">
        <v>16</v>
      </c>
      <c r="G135" s="2" t="s">
        <v>53</v>
      </c>
      <c r="H135" s="2"/>
      <c r="I135" s="3" t="n">
        <v>41791</v>
      </c>
      <c r="J135" s="2"/>
      <c r="K135" s="2"/>
      <c r="L135" s="4" t="s">
        <v>539</v>
      </c>
    </row>
    <row r="136" customFormat="false" ht="16.5" hidden="false" customHeight="true" outlineLevel="0" collapsed="false">
      <c r="A136" s="2" t="str">
        <f aca="false">HYPERLINK("https://www.fabsurplus.com/sdi_catalog/salesItemDetails.do?id=100991")</f>
        <v>https://www.fabsurplus.com/sdi_catalog/salesItemDetails.do?id=100991</v>
      </c>
      <c r="B136" s="2" t="s">
        <v>540</v>
      </c>
      <c r="C136" s="2" t="s">
        <v>541</v>
      </c>
      <c r="D136" s="2" t="s">
        <v>542</v>
      </c>
      <c r="E136" s="2" t="s">
        <v>543</v>
      </c>
      <c r="F136" s="2" t="s">
        <v>16</v>
      </c>
      <c r="G136" s="2" t="s">
        <v>27</v>
      </c>
      <c r="H136" s="2" t="s">
        <v>35</v>
      </c>
      <c r="I136" s="3" t="n">
        <v>36678</v>
      </c>
      <c r="J136" s="2" t="s">
        <v>19</v>
      </c>
      <c r="K136" s="2" t="s">
        <v>20</v>
      </c>
      <c r="L136" s="4" t="s">
        <v>544</v>
      </c>
    </row>
    <row r="137" customFormat="false" ht="16.5" hidden="false" customHeight="true" outlineLevel="0" collapsed="false">
      <c r="A137" s="2" t="str">
        <f aca="false">HYPERLINK("https://www.fabsurplus.com/sdi_catalog/salesItemDetails.do?id=56310")</f>
        <v>https://www.fabsurplus.com/sdi_catalog/salesItemDetails.do?id=56310</v>
      </c>
      <c r="B137" s="2" t="s">
        <v>545</v>
      </c>
      <c r="C137" s="2" t="s">
        <v>546</v>
      </c>
      <c r="D137" s="2" t="s">
        <v>547</v>
      </c>
      <c r="E137" s="2" t="s">
        <v>548</v>
      </c>
      <c r="F137" s="2" t="s">
        <v>16</v>
      </c>
      <c r="G137" s="2" t="s">
        <v>549</v>
      </c>
      <c r="H137" s="2" t="s">
        <v>35</v>
      </c>
      <c r="I137" s="3" t="n">
        <v>37773</v>
      </c>
      <c r="J137" s="2" t="s">
        <v>19</v>
      </c>
      <c r="K137" s="2" t="s">
        <v>20</v>
      </c>
      <c r="L137" s="4" t="s">
        <v>550</v>
      </c>
    </row>
    <row r="138" customFormat="false" ht="16.5" hidden="false" customHeight="true" outlineLevel="0" collapsed="false">
      <c r="A138" s="5" t="str">
        <f aca="false">HYPERLINK("https://www.fabsurplus.com/sdi_catalog/salesItemDetails.do?id=79595")</f>
        <v>https://www.fabsurplus.com/sdi_catalog/salesItemDetails.do?id=79595</v>
      </c>
      <c r="B138" s="5" t="s">
        <v>551</v>
      </c>
      <c r="C138" s="5" t="s">
        <v>552</v>
      </c>
      <c r="D138" s="5" t="s">
        <v>553</v>
      </c>
      <c r="E138" s="5" t="s">
        <v>554</v>
      </c>
      <c r="F138" s="5" t="s">
        <v>16</v>
      </c>
      <c r="G138" s="5" t="s">
        <v>113</v>
      </c>
      <c r="H138" s="5" t="s">
        <v>35</v>
      </c>
      <c r="I138" s="6" t="n">
        <v>40330</v>
      </c>
      <c r="J138" s="5" t="s">
        <v>19</v>
      </c>
      <c r="K138" s="5" t="s">
        <v>20</v>
      </c>
      <c r="L138" s="7" t="s">
        <v>555</v>
      </c>
    </row>
    <row r="139" customFormat="false" ht="16.5" hidden="false" customHeight="true" outlineLevel="0" collapsed="false">
      <c r="A139" s="5" t="str">
        <f aca="false">HYPERLINK("https://www.fabsurplus.com/sdi_catalog/salesItemDetails.do?id=100939")</f>
        <v>https://www.fabsurplus.com/sdi_catalog/salesItemDetails.do?id=100939</v>
      </c>
      <c r="B139" s="5" t="s">
        <v>556</v>
      </c>
      <c r="C139" s="5" t="s">
        <v>557</v>
      </c>
      <c r="D139" s="5" t="s">
        <v>558</v>
      </c>
      <c r="E139" s="5" t="s">
        <v>559</v>
      </c>
      <c r="F139" s="5" t="s">
        <v>192</v>
      </c>
      <c r="G139" s="5"/>
      <c r="H139" s="5" t="s">
        <v>18</v>
      </c>
      <c r="I139" s="5"/>
      <c r="J139" s="5" t="s">
        <v>19</v>
      </c>
      <c r="K139" s="5" t="s">
        <v>20</v>
      </c>
      <c r="L139" s="7" t="s">
        <v>560</v>
      </c>
    </row>
    <row r="140" customFormat="false" ht="16.5" hidden="false" customHeight="true" outlineLevel="0" collapsed="false">
      <c r="A140" s="2" t="str">
        <f aca="false">HYPERLINK("https://www.fabsurplus.com/sdi_catalog/salesItemDetails.do?id=100707")</f>
        <v>https://www.fabsurplus.com/sdi_catalog/salesItemDetails.do?id=100707</v>
      </c>
      <c r="B140" s="2" t="s">
        <v>561</v>
      </c>
      <c r="C140" s="2" t="s">
        <v>557</v>
      </c>
      <c r="D140" s="2" t="s">
        <v>562</v>
      </c>
      <c r="E140" s="2" t="s">
        <v>563</v>
      </c>
      <c r="F140" s="2" t="s">
        <v>16</v>
      </c>
      <c r="G140" s="2"/>
      <c r="H140" s="2"/>
      <c r="I140" s="2"/>
      <c r="J140" s="2" t="s">
        <v>19</v>
      </c>
      <c r="K140" s="2"/>
      <c r="L140" s="2" t="s">
        <v>114</v>
      </c>
    </row>
    <row r="141" customFormat="false" ht="16.5" hidden="false" customHeight="true" outlineLevel="0" collapsed="false">
      <c r="A141" s="2" t="str">
        <f aca="false">HYPERLINK("https://www.fabsurplus.com/sdi_catalog/salesItemDetails.do?id=76802")</f>
        <v>https://www.fabsurplus.com/sdi_catalog/salesItemDetails.do?id=76802</v>
      </c>
      <c r="B141" s="2" t="s">
        <v>564</v>
      </c>
      <c r="C141" s="2" t="s">
        <v>565</v>
      </c>
      <c r="D141" s="2" t="s">
        <v>566</v>
      </c>
      <c r="E141" s="2" t="s">
        <v>567</v>
      </c>
      <c r="F141" s="2" t="s">
        <v>16</v>
      </c>
      <c r="G141" s="2" t="s">
        <v>92</v>
      </c>
      <c r="H141" s="2" t="s">
        <v>35</v>
      </c>
      <c r="I141" s="2"/>
      <c r="J141" s="2" t="s">
        <v>19</v>
      </c>
      <c r="K141" s="2" t="s">
        <v>20</v>
      </c>
      <c r="L141" s="4" t="s">
        <v>568</v>
      </c>
    </row>
    <row r="142" customFormat="false" ht="16.5" hidden="false" customHeight="true" outlineLevel="0" collapsed="false">
      <c r="A142" s="2" t="str">
        <f aca="false">HYPERLINK("https://www.fabsurplus.com/sdi_catalog/salesItemDetails.do?id=100899")</f>
        <v>https://www.fabsurplus.com/sdi_catalog/salesItemDetails.do?id=100899</v>
      </c>
      <c r="B142" s="2" t="s">
        <v>569</v>
      </c>
      <c r="C142" s="2" t="s">
        <v>570</v>
      </c>
      <c r="D142" s="2" t="s">
        <v>571</v>
      </c>
      <c r="E142" s="2" t="s">
        <v>572</v>
      </c>
      <c r="F142" s="2" t="s">
        <v>16</v>
      </c>
      <c r="G142" s="2" t="s">
        <v>63</v>
      </c>
      <c r="H142" s="2" t="s">
        <v>35</v>
      </c>
      <c r="I142" s="3" t="n">
        <v>36251</v>
      </c>
      <c r="J142" s="2" t="s">
        <v>19</v>
      </c>
      <c r="K142" s="2" t="s">
        <v>20</v>
      </c>
      <c r="L142" s="4" t="s">
        <v>573</v>
      </c>
    </row>
    <row r="143" customFormat="false" ht="16.5" hidden="false" customHeight="true" outlineLevel="0" collapsed="false">
      <c r="A143" s="5" t="str">
        <f aca="false">HYPERLINK("https://www.fabsurplus.com/sdi_catalog/salesItemDetails.do?id=71632")</f>
        <v>https://www.fabsurplus.com/sdi_catalog/salesItemDetails.do?id=71632</v>
      </c>
      <c r="B143" s="5" t="s">
        <v>574</v>
      </c>
      <c r="C143" s="5" t="s">
        <v>575</v>
      </c>
      <c r="D143" s="5" t="s">
        <v>576</v>
      </c>
      <c r="E143" s="5" t="s">
        <v>577</v>
      </c>
      <c r="F143" s="5" t="s">
        <v>16</v>
      </c>
      <c r="G143" s="5" t="s">
        <v>27</v>
      </c>
      <c r="H143" s="5" t="s">
        <v>35</v>
      </c>
      <c r="I143" s="5"/>
      <c r="J143" s="5" t="s">
        <v>19</v>
      </c>
      <c r="K143" s="5" t="s">
        <v>20</v>
      </c>
      <c r="L143" s="7" t="s">
        <v>578</v>
      </c>
    </row>
    <row r="144" customFormat="false" ht="16.5" hidden="false" customHeight="true" outlineLevel="0" collapsed="false">
      <c r="A144" s="2" t="str">
        <f aca="false">HYPERLINK("https://www.fabsurplus.com/sdi_catalog/salesItemDetails.do?id=100730")</f>
        <v>https://www.fabsurplus.com/sdi_catalog/salesItemDetails.do?id=100730</v>
      </c>
      <c r="B144" s="2" t="s">
        <v>579</v>
      </c>
      <c r="C144" s="2" t="s">
        <v>580</v>
      </c>
      <c r="D144" s="2" t="s">
        <v>581</v>
      </c>
      <c r="E144" s="2" t="s">
        <v>582</v>
      </c>
      <c r="F144" s="2" t="s">
        <v>16</v>
      </c>
      <c r="G144" s="2"/>
      <c r="H144" s="2"/>
      <c r="I144" s="3" t="n">
        <v>40330</v>
      </c>
      <c r="J144" s="2" t="s">
        <v>19</v>
      </c>
      <c r="K144" s="2"/>
      <c r="L144" s="2"/>
    </row>
    <row r="145" customFormat="false" ht="16.5" hidden="false" customHeight="true" outlineLevel="0" collapsed="false">
      <c r="A145" s="2" t="str">
        <f aca="false">HYPERLINK("https://www.fabsurplus.com/sdi_catalog/salesItemDetails.do?id=100731")</f>
        <v>https://www.fabsurplus.com/sdi_catalog/salesItemDetails.do?id=100731</v>
      </c>
      <c r="B145" s="2" t="s">
        <v>583</v>
      </c>
      <c r="C145" s="2" t="s">
        <v>580</v>
      </c>
      <c r="D145" s="2" t="s">
        <v>584</v>
      </c>
      <c r="E145" s="2" t="s">
        <v>585</v>
      </c>
      <c r="F145" s="2" t="s">
        <v>16</v>
      </c>
      <c r="G145" s="2"/>
      <c r="H145" s="2"/>
      <c r="I145" s="2"/>
      <c r="J145" s="2" t="s">
        <v>19</v>
      </c>
      <c r="K145" s="2"/>
      <c r="L145" s="2"/>
    </row>
    <row r="146" customFormat="false" ht="16.5" hidden="false" customHeight="true" outlineLevel="0" collapsed="false">
      <c r="A146" s="5" t="str">
        <f aca="false">HYPERLINK("https://www.fabsurplus.com/sdi_catalog/salesItemDetails.do?id=101448")</f>
        <v>https://www.fabsurplus.com/sdi_catalog/salesItemDetails.do?id=101448</v>
      </c>
      <c r="B146" s="5" t="s">
        <v>586</v>
      </c>
      <c r="C146" s="5" t="s">
        <v>580</v>
      </c>
      <c r="D146" s="5" t="s">
        <v>587</v>
      </c>
      <c r="E146" s="5" t="s">
        <v>588</v>
      </c>
      <c r="F146" s="5" t="s">
        <v>16</v>
      </c>
      <c r="G146" s="5" t="s">
        <v>173</v>
      </c>
      <c r="H146" s="5"/>
      <c r="I146" s="5"/>
      <c r="J146" s="5" t="s">
        <v>19</v>
      </c>
      <c r="K146" s="5"/>
      <c r="L146" s="5" t="s">
        <v>174</v>
      </c>
    </row>
    <row r="147" customFormat="false" ht="16.5" hidden="false" customHeight="true" outlineLevel="0" collapsed="false">
      <c r="A147" s="2" t="str">
        <f aca="false">HYPERLINK("https://www.fabsurplus.com/sdi_catalog/salesItemDetails.do?id=101449")</f>
        <v>https://www.fabsurplus.com/sdi_catalog/salesItemDetails.do?id=101449</v>
      </c>
      <c r="B147" s="2" t="s">
        <v>589</v>
      </c>
      <c r="C147" s="2" t="s">
        <v>580</v>
      </c>
      <c r="D147" s="2" t="s">
        <v>590</v>
      </c>
      <c r="E147" s="2" t="s">
        <v>591</v>
      </c>
      <c r="F147" s="2" t="s">
        <v>16</v>
      </c>
      <c r="G147" s="2" t="s">
        <v>173</v>
      </c>
      <c r="H147" s="2"/>
      <c r="I147" s="2"/>
      <c r="J147" s="2" t="s">
        <v>19</v>
      </c>
      <c r="K147" s="2"/>
      <c r="L147" s="2" t="s">
        <v>174</v>
      </c>
    </row>
    <row r="148" customFormat="false" ht="16.5" hidden="false" customHeight="true" outlineLevel="0" collapsed="false">
      <c r="A148" s="5" t="str">
        <f aca="false">HYPERLINK("https://www.fabsurplus.com/sdi_catalog/salesItemDetails.do?id=101451")</f>
        <v>https://www.fabsurplus.com/sdi_catalog/salesItemDetails.do?id=101451</v>
      </c>
      <c r="B148" s="5" t="s">
        <v>592</v>
      </c>
      <c r="C148" s="5" t="s">
        <v>580</v>
      </c>
      <c r="D148" s="5" t="s">
        <v>593</v>
      </c>
      <c r="E148" s="5" t="s">
        <v>594</v>
      </c>
      <c r="F148" s="5" t="s">
        <v>16</v>
      </c>
      <c r="G148" s="5" t="s">
        <v>173</v>
      </c>
      <c r="H148" s="5"/>
      <c r="I148" s="5"/>
      <c r="J148" s="5" t="s">
        <v>19</v>
      </c>
      <c r="K148" s="5"/>
      <c r="L148" s="5" t="s">
        <v>174</v>
      </c>
    </row>
    <row r="149" customFormat="false" ht="16.5" hidden="false" customHeight="true" outlineLevel="0" collapsed="false">
      <c r="A149" s="2" t="str">
        <f aca="false">HYPERLINK("https://www.fabsurplus.com/sdi_catalog/salesItemDetails.do?id=101033")</f>
        <v>https://www.fabsurplus.com/sdi_catalog/salesItemDetails.do?id=101033</v>
      </c>
      <c r="B149" s="2" t="s">
        <v>595</v>
      </c>
      <c r="C149" s="2" t="s">
        <v>580</v>
      </c>
      <c r="D149" s="2" t="s">
        <v>596</v>
      </c>
      <c r="E149" s="2" t="s">
        <v>597</v>
      </c>
      <c r="F149" s="2" t="s">
        <v>16</v>
      </c>
      <c r="G149" s="2" t="s">
        <v>144</v>
      </c>
      <c r="H149" s="2" t="s">
        <v>35</v>
      </c>
      <c r="I149" s="2"/>
      <c r="J149" s="2" t="s">
        <v>19</v>
      </c>
      <c r="K149" s="2" t="s">
        <v>20</v>
      </c>
      <c r="L149" s="2"/>
    </row>
    <row r="150" customFormat="false" ht="16.5" hidden="false" customHeight="true" outlineLevel="0" collapsed="false">
      <c r="A150" s="2" t="str">
        <f aca="false">HYPERLINK("https://www.fabsurplus.com/sdi_catalog/salesItemDetails.do?id=100907")</f>
        <v>https://www.fabsurplus.com/sdi_catalog/salesItemDetails.do?id=100907</v>
      </c>
      <c r="B150" s="2" t="s">
        <v>598</v>
      </c>
      <c r="C150" s="2" t="s">
        <v>599</v>
      </c>
      <c r="D150" s="2" t="s">
        <v>600</v>
      </c>
      <c r="E150" s="2" t="s">
        <v>601</v>
      </c>
      <c r="F150" s="2" t="s">
        <v>16</v>
      </c>
      <c r="G150" s="2" t="s">
        <v>144</v>
      </c>
      <c r="H150" s="2"/>
      <c r="I150" s="3" t="n">
        <v>38139</v>
      </c>
      <c r="J150" s="2"/>
      <c r="K150" s="2"/>
      <c r="L150" s="2" t="s">
        <v>602</v>
      </c>
    </row>
    <row r="151" customFormat="false" ht="16.5" hidden="false" customHeight="true" outlineLevel="0" collapsed="false">
      <c r="A151" s="5" t="str">
        <f aca="false">HYPERLINK("https://www.fabsurplus.com/sdi_catalog/salesItemDetails.do?id=101359")</f>
        <v>https://www.fabsurplus.com/sdi_catalog/salesItemDetails.do?id=101359</v>
      </c>
      <c r="B151" s="5" t="s">
        <v>603</v>
      </c>
      <c r="C151" s="5" t="s">
        <v>604</v>
      </c>
      <c r="D151" s="5" t="s">
        <v>605</v>
      </c>
      <c r="E151" s="5" t="s">
        <v>606</v>
      </c>
      <c r="F151" s="5" t="s">
        <v>16</v>
      </c>
      <c r="G151" s="5" t="s">
        <v>27</v>
      </c>
      <c r="H151" s="5" t="s">
        <v>18</v>
      </c>
      <c r="I151" s="6" t="n">
        <v>40848</v>
      </c>
      <c r="J151" s="5" t="s">
        <v>19</v>
      </c>
      <c r="K151" s="5" t="s">
        <v>20</v>
      </c>
      <c r="L151" s="5" t="s">
        <v>607</v>
      </c>
    </row>
    <row r="152" customFormat="false" ht="16.5" hidden="false" customHeight="true" outlineLevel="0" collapsed="false">
      <c r="A152" s="5" t="str">
        <f aca="false">HYPERLINK("https://www.fabsurplus.com/sdi_catalog/salesItemDetails.do?id=101034")</f>
        <v>https://www.fabsurplus.com/sdi_catalog/salesItemDetails.do?id=101034</v>
      </c>
      <c r="B152" s="5" t="s">
        <v>608</v>
      </c>
      <c r="C152" s="5" t="s">
        <v>609</v>
      </c>
      <c r="D152" s="5" t="s">
        <v>610</v>
      </c>
      <c r="E152" s="5" t="s">
        <v>611</v>
      </c>
      <c r="F152" s="5" t="s">
        <v>16</v>
      </c>
      <c r="G152" s="5" t="s">
        <v>612</v>
      </c>
      <c r="H152" s="5" t="s">
        <v>18</v>
      </c>
      <c r="I152" s="6" t="n">
        <v>40330</v>
      </c>
      <c r="J152" s="5" t="s">
        <v>19</v>
      </c>
      <c r="K152" s="5" t="s">
        <v>20</v>
      </c>
      <c r="L152" s="7" t="s">
        <v>613</v>
      </c>
    </row>
    <row r="153" customFormat="false" ht="16.5" hidden="false" customHeight="true" outlineLevel="0" collapsed="false">
      <c r="A153" s="2" t="str">
        <f aca="false">HYPERLINK("https://www.fabsurplus.com/sdi_catalog/salesItemDetails.do?id=101021")</f>
        <v>https://www.fabsurplus.com/sdi_catalog/salesItemDetails.do?id=101021</v>
      </c>
      <c r="B153" s="2" t="s">
        <v>614</v>
      </c>
      <c r="C153" s="2" t="s">
        <v>609</v>
      </c>
      <c r="D153" s="2" t="s">
        <v>615</v>
      </c>
      <c r="E153" s="2" t="s">
        <v>611</v>
      </c>
      <c r="F153" s="2" t="s">
        <v>16</v>
      </c>
      <c r="G153" s="2" t="s">
        <v>612</v>
      </c>
      <c r="H153" s="2" t="s">
        <v>18</v>
      </c>
      <c r="I153" s="3" t="n">
        <v>41061</v>
      </c>
      <c r="J153" s="2" t="s">
        <v>19</v>
      </c>
      <c r="K153" s="2"/>
      <c r="L153" s="4" t="s">
        <v>616</v>
      </c>
    </row>
    <row r="154" customFormat="false" ht="16.5" hidden="false" customHeight="true" outlineLevel="0" collapsed="false">
      <c r="A154" s="2" t="str">
        <f aca="false">HYPERLINK("https://www.fabsurplus.com/sdi_catalog/salesItemDetails.do?id=15066")</f>
        <v>https://www.fabsurplus.com/sdi_catalog/salesItemDetails.do?id=15066</v>
      </c>
      <c r="B154" s="2" t="s">
        <v>617</v>
      </c>
      <c r="C154" s="2" t="s">
        <v>618</v>
      </c>
      <c r="D154" s="2" t="s">
        <v>619</v>
      </c>
      <c r="E154" s="2" t="s">
        <v>620</v>
      </c>
      <c r="F154" s="2" t="s">
        <v>16</v>
      </c>
      <c r="G154" s="2" t="s">
        <v>621</v>
      </c>
      <c r="H154" s="2" t="s">
        <v>18</v>
      </c>
      <c r="I154" s="3" t="n">
        <v>37438</v>
      </c>
      <c r="J154" s="2" t="s">
        <v>107</v>
      </c>
      <c r="K154" s="2" t="s">
        <v>20</v>
      </c>
      <c r="L154" s="4" t="s">
        <v>622</v>
      </c>
    </row>
    <row r="155" customFormat="false" ht="16.5" hidden="false" customHeight="true" outlineLevel="0" collapsed="false">
      <c r="A155" s="2" t="str">
        <f aca="false">HYPERLINK("https://www.fabsurplus.com/sdi_catalog/salesItemDetails.do?id=101013")</f>
        <v>https://www.fabsurplus.com/sdi_catalog/salesItemDetails.do?id=101013</v>
      </c>
      <c r="B155" s="2" t="s">
        <v>623</v>
      </c>
      <c r="C155" s="2" t="s">
        <v>624</v>
      </c>
      <c r="D155" s="2" t="s">
        <v>625</v>
      </c>
      <c r="E155" s="2" t="s">
        <v>626</v>
      </c>
      <c r="F155" s="2" t="s">
        <v>16</v>
      </c>
      <c r="G155" s="2" t="s">
        <v>521</v>
      </c>
      <c r="H155" s="2" t="s">
        <v>18</v>
      </c>
      <c r="I155" s="3" t="n">
        <v>42156</v>
      </c>
      <c r="J155" s="2" t="s">
        <v>19</v>
      </c>
      <c r="K155" s="2" t="s">
        <v>20</v>
      </c>
      <c r="L155" s="4" t="s">
        <v>627</v>
      </c>
    </row>
    <row r="156" customFormat="false" ht="16.5" hidden="false" customHeight="true" outlineLevel="0" collapsed="false">
      <c r="A156" s="2" t="str">
        <f aca="false">HYPERLINK("https://www.fabsurplus.com/sdi_catalog/salesItemDetails.do?id=100902")</f>
        <v>https://www.fabsurplus.com/sdi_catalog/salesItemDetails.do?id=100902</v>
      </c>
      <c r="B156" s="2" t="s">
        <v>628</v>
      </c>
      <c r="C156" s="2" t="s">
        <v>629</v>
      </c>
      <c r="D156" s="2" t="s">
        <v>630</v>
      </c>
      <c r="E156" s="2" t="s">
        <v>631</v>
      </c>
      <c r="F156" s="2" t="s">
        <v>16</v>
      </c>
      <c r="G156" s="2" t="s">
        <v>144</v>
      </c>
      <c r="H156" s="2"/>
      <c r="I156" s="3" t="n">
        <v>39600</v>
      </c>
      <c r="J156" s="2"/>
      <c r="K156" s="2"/>
      <c r="L156" s="4" t="s">
        <v>632</v>
      </c>
    </row>
    <row r="157" customFormat="false" ht="16.5" hidden="false" customHeight="true" outlineLevel="0" collapsed="false">
      <c r="A157" s="5" t="str">
        <f aca="false">HYPERLINK("https://www.fabsurplus.com/sdi_catalog/salesItemDetails.do?id=100732")</f>
        <v>https://www.fabsurplus.com/sdi_catalog/salesItemDetails.do?id=100732</v>
      </c>
      <c r="B157" s="5" t="s">
        <v>633</v>
      </c>
      <c r="C157" s="5" t="s">
        <v>634</v>
      </c>
      <c r="D157" s="5" t="s">
        <v>635</v>
      </c>
      <c r="E157" s="5" t="s">
        <v>636</v>
      </c>
      <c r="F157" s="5" t="s">
        <v>192</v>
      </c>
      <c r="G157" s="5"/>
      <c r="H157" s="5"/>
      <c r="I157" s="5"/>
      <c r="J157" s="5" t="s">
        <v>19</v>
      </c>
      <c r="K157" s="5"/>
      <c r="L157" s="5"/>
    </row>
    <row r="158" customFormat="false" ht="16.5" hidden="false" customHeight="true" outlineLevel="0" collapsed="false">
      <c r="A158" s="2" t="str">
        <f aca="false">HYPERLINK("https://www.fabsurplus.com/sdi_catalog/salesItemDetails.do?id=79571")</f>
        <v>https://www.fabsurplus.com/sdi_catalog/salesItemDetails.do?id=79571</v>
      </c>
      <c r="B158" s="2" t="s">
        <v>637</v>
      </c>
      <c r="C158" s="2" t="s">
        <v>638</v>
      </c>
      <c r="D158" s="2" t="s">
        <v>639</v>
      </c>
      <c r="E158" s="2" t="s">
        <v>640</v>
      </c>
      <c r="F158" s="2" t="s">
        <v>16</v>
      </c>
      <c r="G158" s="2" t="s">
        <v>268</v>
      </c>
      <c r="H158" s="2" t="s">
        <v>35</v>
      </c>
      <c r="I158" s="3" t="n">
        <v>34121</v>
      </c>
      <c r="J158" s="2" t="s">
        <v>19</v>
      </c>
      <c r="K158" s="2" t="s">
        <v>20</v>
      </c>
      <c r="L158" s="4" t="s">
        <v>641</v>
      </c>
    </row>
    <row r="159" customFormat="false" ht="16.5" hidden="false" customHeight="true" outlineLevel="0" collapsed="false">
      <c r="A159" s="5" t="str">
        <f aca="false">HYPERLINK("https://www.fabsurplus.com/sdi_catalog/salesItemDetails.do?id=79572")</f>
        <v>https://www.fabsurplus.com/sdi_catalog/salesItemDetails.do?id=79572</v>
      </c>
      <c r="B159" s="5" t="s">
        <v>642</v>
      </c>
      <c r="C159" s="5" t="s">
        <v>638</v>
      </c>
      <c r="D159" s="5" t="s">
        <v>639</v>
      </c>
      <c r="E159" s="5" t="s">
        <v>640</v>
      </c>
      <c r="F159" s="5" t="s">
        <v>16</v>
      </c>
      <c r="G159" s="5" t="s">
        <v>268</v>
      </c>
      <c r="H159" s="5" t="s">
        <v>35</v>
      </c>
      <c r="I159" s="6" t="n">
        <v>34121</v>
      </c>
      <c r="J159" s="5" t="s">
        <v>19</v>
      </c>
      <c r="K159" s="5" t="s">
        <v>20</v>
      </c>
      <c r="L159" s="7" t="s">
        <v>641</v>
      </c>
    </row>
    <row r="160" customFormat="false" ht="16.5" hidden="false" customHeight="true" outlineLevel="0" collapsed="false">
      <c r="A160" s="2" t="str">
        <f aca="false">HYPERLINK("https://www.fabsurplus.com/sdi_catalog/salesItemDetails.do?id=80038")</f>
        <v>https://www.fabsurplus.com/sdi_catalog/salesItemDetails.do?id=80038</v>
      </c>
      <c r="B160" s="2" t="s">
        <v>643</v>
      </c>
      <c r="C160" s="2" t="s">
        <v>644</v>
      </c>
      <c r="D160" s="2" t="s">
        <v>645</v>
      </c>
      <c r="E160" s="2" t="s">
        <v>646</v>
      </c>
      <c r="F160" s="2" t="s">
        <v>16</v>
      </c>
      <c r="G160" s="2"/>
      <c r="H160" s="2" t="s">
        <v>35</v>
      </c>
      <c r="I160" s="3" t="n">
        <v>37073</v>
      </c>
      <c r="J160" s="2" t="s">
        <v>19</v>
      </c>
      <c r="K160" s="2" t="s">
        <v>20</v>
      </c>
      <c r="L160" s="4" t="s">
        <v>647</v>
      </c>
    </row>
    <row r="161" customFormat="false" ht="16.5" hidden="false" customHeight="true" outlineLevel="0" collapsed="false">
      <c r="A161" s="5" t="str">
        <f aca="false">HYPERLINK("https://www.fabsurplus.com/sdi_catalog/salesItemDetails.do?id=4007")</f>
        <v>https://www.fabsurplus.com/sdi_catalog/salesItemDetails.do?id=4007</v>
      </c>
      <c r="B161" s="5" t="s">
        <v>648</v>
      </c>
      <c r="C161" s="5" t="s">
        <v>649</v>
      </c>
      <c r="D161" s="5" t="s">
        <v>650</v>
      </c>
      <c r="E161" s="5" t="s">
        <v>651</v>
      </c>
      <c r="F161" s="5" t="s">
        <v>16</v>
      </c>
      <c r="G161" s="5" t="s">
        <v>521</v>
      </c>
      <c r="H161" s="5" t="s">
        <v>18</v>
      </c>
      <c r="I161" s="6" t="n">
        <v>34851</v>
      </c>
      <c r="J161" s="5" t="s">
        <v>107</v>
      </c>
      <c r="K161" s="5" t="s">
        <v>20</v>
      </c>
      <c r="L161" s="7" t="s">
        <v>652</v>
      </c>
    </row>
    <row r="162" customFormat="false" ht="16.5" hidden="false" customHeight="true" outlineLevel="0" collapsed="false">
      <c r="A162" s="2" t="str">
        <f aca="false">HYPERLINK("https://www.fabsurplus.com/sdi_catalog/salesItemDetails.do?id=71902")</f>
        <v>https://www.fabsurplus.com/sdi_catalog/salesItemDetails.do?id=71902</v>
      </c>
      <c r="B162" s="2" t="s">
        <v>653</v>
      </c>
      <c r="C162" s="2" t="s">
        <v>654</v>
      </c>
      <c r="D162" s="2" t="s">
        <v>655</v>
      </c>
      <c r="E162" s="2" t="s">
        <v>656</v>
      </c>
      <c r="F162" s="2" t="s">
        <v>16</v>
      </c>
      <c r="G162" s="2" t="s">
        <v>657</v>
      </c>
      <c r="H162" s="2" t="s">
        <v>35</v>
      </c>
      <c r="I162" s="3" t="n">
        <v>36678</v>
      </c>
      <c r="J162" s="2" t="s">
        <v>19</v>
      </c>
      <c r="K162" s="2" t="s">
        <v>20</v>
      </c>
      <c r="L162" s="4" t="s">
        <v>658</v>
      </c>
    </row>
    <row r="163" customFormat="false" ht="16.5" hidden="false" customHeight="true" outlineLevel="0" collapsed="false">
      <c r="A163" s="5" t="str">
        <f aca="false">HYPERLINK("https://www.fabsurplus.com/sdi_catalog/salesItemDetails.do?id=101024")</f>
        <v>https://www.fabsurplus.com/sdi_catalog/salesItemDetails.do?id=101024</v>
      </c>
      <c r="B163" s="5" t="s">
        <v>659</v>
      </c>
      <c r="C163" s="5" t="s">
        <v>660</v>
      </c>
      <c r="D163" s="5" t="s">
        <v>661</v>
      </c>
      <c r="E163" s="5" t="s">
        <v>662</v>
      </c>
      <c r="F163" s="5" t="s">
        <v>16</v>
      </c>
      <c r="G163" s="5"/>
      <c r="H163" s="5" t="s">
        <v>35</v>
      </c>
      <c r="I163" s="5"/>
      <c r="J163" s="5" t="s">
        <v>19</v>
      </c>
      <c r="K163" s="5" t="s">
        <v>20</v>
      </c>
      <c r="L163" s="7" t="s">
        <v>663</v>
      </c>
    </row>
    <row r="164" customFormat="false" ht="16.5" hidden="false" customHeight="true" outlineLevel="0" collapsed="false">
      <c r="A164" s="2" t="str">
        <f aca="false">HYPERLINK("https://www.fabsurplus.com/sdi_catalog/salesItemDetails.do?id=77665")</f>
        <v>https://www.fabsurplus.com/sdi_catalog/salesItemDetails.do?id=77665</v>
      </c>
      <c r="B164" s="2" t="s">
        <v>664</v>
      </c>
      <c r="C164" s="2" t="s">
        <v>665</v>
      </c>
      <c r="D164" s="2" t="s">
        <v>666</v>
      </c>
      <c r="E164" s="2" t="s">
        <v>667</v>
      </c>
      <c r="F164" s="2" t="s">
        <v>16</v>
      </c>
      <c r="G164" s="2" t="s">
        <v>668</v>
      </c>
      <c r="H164" s="2" t="s">
        <v>18</v>
      </c>
      <c r="I164" s="3" t="n">
        <v>37135</v>
      </c>
      <c r="J164" s="2" t="s">
        <v>19</v>
      </c>
      <c r="K164" s="2" t="s">
        <v>20</v>
      </c>
      <c r="L164" s="4" t="s">
        <v>669</v>
      </c>
    </row>
    <row r="165" customFormat="false" ht="16.5" hidden="false" customHeight="true" outlineLevel="0" collapsed="false">
      <c r="A165" s="2" t="str">
        <f aca="false">HYPERLINK("https://www.fabsurplus.com/sdi_catalog/salesItemDetails.do?id=101002")</f>
        <v>https://www.fabsurplus.com/sdi_catalog/salesItemDetails.do?id=101002</v>
      </c>
      <c r="B165" s="2" t="s">
        <v>670</v>
      </c>
      <c r="C165" s="2" t="s">
        <v>671</v>
      </c>
      <c r="D165" s="2" t="s">
        <v>672</v>
      </c>
      <c r="E165" s="2" t="s">
        <v>673</v>
      </c>
      <c r="F165" s="2" t="s">
        <v>16</v>
      </c>
      <c r="G165" s="2"/>
      <c r="H165" s="2" t="s">
        <v>243</v>
      </c>
      <c r="I165" s="2"/>
      <c r="J165" s="2" t="s">
        <v>19</v>
      </c>
      <c r="K165" s="2"/>
      <c r="L165" s="2" t="s">
        <v>307</v>
      </c>
    </row>
    <row r="166" customFormat="false" ht="16.5" hidden="false" customHeight="true" outlineLevel="0" collapsed="false">
      <c r="A166" s="2" t="str">
        <f aca="false">HYPERLINK("https://www.fabsurplus.com/sdi_catalog/salesItemDetails.do?id=100708")</f>
        <v>https://www.fabsurplus.com/sdi_catalog/salesItemDetails.do?id=100708</v>
      </c>
      <c r="B166" s="2" t="s">
        <v>674</v>
      </c>
      <c r="C166" s="2" t="s">
        <v>675</v>
      </c>
      <c r="D166" s="2" t="s">
        <v>676</v>
      </c>
      <c r="E166" s="2" t="s">
        <v>677</v>
      </c>
      <c r="F166" s="2" t="s">
        <v>16</v>
      </c>
      <c r="G166" s="2"/>
      <c r="H166" s="2"/>
      <c r="I166" s="2"/>
      <c r="J166" s="2" t="s">
        <v>19</v>
      </c>
      <c r="K166" s="2"/>
      <c r="L166" s="2" t="s">
        <v>114</v>
      </c>
    </row>
    <row r="167" customFormat="false" ht="16.5" hidden="false" customHeight="true" outlineLevel="0" collapsed="false">
      <c r="A167" s="2" t="str">
        <f aca="false">HYPERLINK("https://www.fabsurplus.com/sdi_catalog/salesItemDetails.do?id=100738")</f>
        <v>https://www.fabsurplus.com/sdi_catalog/salesItemDetails.do?id=100738</v>
      </c>
      <c r="B167" s="2" t="s">
        <v>678</v>
      </c>
      <c r="C167" s="2" t="s">
        <v>675</v>
      </c>
      <c r="D167" s="2" t="s">
        <v>679</v>
      </c>
      <c r="E167" s="2" t="s">
        <v>242</v>
      </c>
      <c r="F167" s="2" t="s">
        <v>680</v>
      </c>
      <c r="G167" s="2"/>
      <c r="H167" s="2"/>
      <c r="I167" s="2"/>
      <c r="J167" s="2" t="s">
        <v>19</v>
      </c>
      <c r="K167" s="2"/>
      <c r="L167" s="2"/>
    </row>
    <row r="168" customFormat="false" ht="16.5" hidden="false" customHeight="true" outlineLevel="0" collapsed="false">
      <c r="A168" s="2" t="str">
        <f aca="false">HYPERLINK("https://www.fabsurplus.com/sdi_catalog/salesItemDetails.do?id=101005")</f>
        <v>https://www.fabsurplus.com/sdi_catalog/salesItemDetails.do?id=101005</v>
      </c>
      <c r="B168" s="2" t="s">
        <v>681</v>
      </c>
      <c r="C168" s="2" t="s">
        <v>682</v>
      </c>
      <c r="D168" s="2" t="s">
        <v>683</v>
      </c>
      <c r="E168" s="2" t="s">
        <v>684</v>
      </c>
      <c r="F168" s="2" t="s">
        <v>16</v>
      </c>
      <c r="G168" s="2"/>
      <c r="H168" s="2" t="s">
        <v>18</v>
      </c>
      <c r="I168" s="3" t="n">
        <v>42156</v>
      </c>
      <c r="J168" s="2" t="s">
        <v>19</v>
      </c>
      <c r="K168" s="2"/>
      <c r="L168" s="2" t="s">
        <v>307</v>
      </c>
    </row>
    <row r="169" customFormat="false" ht="16.5" hidden="false" customHeight="true" outlineLevel="0" collapsed="false">
      <c r="A169" s="5" t="str">
        <f aca="false">HYPERLINK("https://www.fabsurplus.com/sdi_catalog/salesItemDetails.do?id=101006")</f>
        <v>https://www.fabsurplus.com/sdi_catalog/salesItemDetails.do?id=101006</v>
      </c>
      <c r="B169" s="5" t="s">
        <v>685</v>
      </c>
      <c r="C169" s="5" t="s">
        <v>682</v>
      </c>
      <c r="D169" s="5" t="s">
        <v>686</v>
      </c>
      <c r="E169" s="5" t="s">
        <v>687</v>
      </c>
      <c r="F169" s="5" t="s">
        <v>16</v>
      </c>
      <c r="G169" s="5"/>
      <c r="H169" s="5" t="s">
        <v>243</v>
      </c>
      <c r="I169" s="6" t="n">
        <v>41426</v>
      </c>
      <c r="J169" s="5" t="s">
        <v>19</v>
      </c>
      <c r="K169" s="5"/>
      <c r="L169" s="5" t="s">
        <v>307</v>
      </c>
    </row>
    <row r="170" customFormat="false" ht="16.5" hidden="false" customHeight="true" outlineLevel="0" collapsed="false">
      <c r="A170" s="5" t="str">
        <f aca="false">HYPERLINK("https://www.fabsurplus.com/sdi_catalog/salesItemDetails.do?id=31246")</f>
        <v>https://www.fabsurplus.com/sdi_catalog/salesItemDetails.do?id=31246</v>
      </c>
      <c r="B170" s="5" t="s">
        <v>688</v>
      </c>
      <c r="C170" s="5" t="s">
        <v>689</v>
      </c>
      <c r="D170" s="5" t="s">
        <v>690</v>
      </c>
      <c r="E170" s="5" t="s">
        <v>691</v>
      </c>
      <c r="F170" s="5" t="s">
        <v>16</v>
      </c>
      <c r="G170" s="5" t="s">
        <v>621</v>
      </c>
      <c r="H170" s="5" t="s">
        <v>35</v>
      </c>
      <c r="I170" s="6" t="n">
        <v>36465</v>
      </c>
      <c r="J170" s="5" t="s">
        <v>19</v>
      </c>
      <c r="K170" s="5" t="s">
        <v>20</v>
      </c>
      <c r="L170" s="7" t="s">
        <v>692</v>
      </c>
    </row>
    <row r="171" customFormat="false" ht="16.5" hidden="false" customHeight="true" outlineLevel="0" collapsed="false">
      <c r="A171" s="2" t="str">
        <f aca="false">HYPERLINK("https://www.fabsurplus.com/sdi_catalog/salesItemDetails.do?id=54210")</f>
        <v>https://www.fabsurplus.com/sdi_catalog/salesItemDetails.do?id=54210</v>
      </c>
      <c r="B171" s="2" t="s">
        <v>693</v>
      </c>
      <c r="C171" s="2" t="s">
        <v>694</v>
      </c>
      <c r="D171" s="2" t="s">
        <v>482</v>
      </c>
      <c r="E171" s="2" t="s">
        <v>695</v>
      </c>
      <c r="F171" s="2" t="s">
        <v>16</v>
      </c>
      <c r="G171" s="2" t="s">
        <v>27</v>
      </c>
      <c r="H171" s="2" t="s">
        <v>35</v>
      </c>
      <c r="I171" s="3" t="n">
        <v>38504</v>
      </c>
      <c r="J171" s="2" t="s">
        <v>19</v>
      </c>
      <c r="K171" s="2" t="s">
        <v>20</v>
      </c>
      <c r="L171" s="4" t="s">
        <v>696</v>
      </c>
    </row>
    <row r="172" customFormat="false" ht="16.5" hidden="false" customHeight="true" outlineLevel="0" collapsed="false">
      <c r="A172" s="5" t="str">
        <f aca="false">HYPERLINK("https://www.fabsurplus.com/sdi_catalog/salesItemDetails.do?id=77670")</f>
        <v>https://www.fabsurplus.com/sdi_catalog/salesItemDetails.do?id=77670</v>
      </c>
      <c r="B172" s="5" t="s">
        <v>697</v>
      </c>
      <c r="C172" s="5" t="s">
        <v>698</v>
      </c>
      <c r="D172" s="5" t="s">
        <v>699</v>
      </c>
      <c r="E172" s="5" t="s">
        <v>700</v>
      </c>
      <c r="F172" s="5" t="s">
        <v>16</v>
      </c>
      <c r="G172" s="5"/>
      <c r="H172" s="5" t="s">
        <v>35</v>
      </c>
      <c r="I172" s="5"/>
      <c r="J172" s="5" t="s">
        <v>19</v>
      </c>
      <c r="K172" s="5" t="s">
        <v>20</v>
      </c>
      <c r="L172" s="7" t="s">
        <v>701</v>
      </c>
    </row>
    <row r="173" customFormat="false" ht="16.5" hidden="false" customHeight="true" outlineLevel="0" collapsed="false">
      <c r="A173" s="2" t="str">
        <f aca="false">HYPERLINK("https://www.fabsurplus.com/sdi_catalog/salesItemDetails.do?id=57773")</f>
        <v>https://www.fabsurplus.com/sdi_catalog/salesItemDetails.do?id=57773</v>
      </c>
      <c r="B173" s="2" t="s">
        <v>702</v>
      </c>
      <c r="C173" s="2" t="s">
        <v>703</v>
      </c>
      <c r="D173" s="2" t="s">
        <v>704</v>
      </c>
      <c r="E173" s="2" t="s">
        <v>705</v>
      </c>
      <c r="F173" s="2" t="s">
        <v>16</v>
      </c>
      <c r="G173" s="2" t="s">
        <v>17</v>
      </c>
      <c r="H173" s="2" t="s">
        <v>18</v>
      </c>
      <c r="I173" s="3" t="n">
        <v>38504</v>
      </c>
      <c r="J173" s="2" t="s">
        <v>19</v>
      </c>
      <c r="K173" s="2" t="s">
        <v>20</v>
      </c>
      <c r="L173" s="4" t="s">
        <v>706</v>
      </c>
    </row>
    <row r="174" customFormat="false" ht="16.5" hidden="false" customHeight="true" outlineLevel="0" collapsed="false">
      <c r="A174" s="2" t="str">
        <f aca="false">HYPERLINK("https://www.fabsurplus.com/sdi_catalog/salesItemDetails.do?id=56813")</f>
        <v>https://www.fabsurplus.com/sdi_catalog/salesItemDetails.do?id=56813</v>
      </c>
      <c r="B174" s="2" t="s">
        <v>707</v>
      </c>
      <c r="C174" s="2" t="s">
        <v>708</v>
      </c>
      <c r="D174" s="2" t="s">
        <v>709</v>
      </c>
      <c r="E174" s="2" t="s">
        <v>710</v>
      </c>
      <c r="F174" s="2" t="s">
        <v>16</v>
      </c>
      <c r="G174" s="2" t="s">
        <v>711</v>
      </c>
      <c r="H174" s="2" t="s">
        <v>35</v>
      </c>
      <c r="I174" s="3" t="n">
        <v>38504</v>
      </c>
      <c r="J174" s="2" t="s">
        <v>19</v>
      </c>
      <c r="K174" s="2" t="s">
        <v>20</v>
      </c>
      <c r="L174" s="4" t="s">
        <v>712</v>
      </c>
    </row>
    <row r="175" customFormat="false" ht="16.5" hidden="false" customHeight="true" outlineLevel="0" collapsed="false">
      <c r="A175" s="2" t="str">
        <f aca="false">HYPERLINK("https://www.fabsurplus.com/sdi_catalog/salesItemDetails.do?id=79602")</f>
        <v>https://www.fabsurplus.com/sdi_catalog/salesItemDetails.do?id=79602</v>
      </c>
      <c r="B175" s="2" t="s">
        <v>713</v>
      </c>
      <c r="C175" s="2" t="s">
        <v>714</v>
      </c>
      <c r="D175" s="2" t="s">
        <v>715</v>
      </c>
      <c r="E175" s="2" t="s">
        <v>716</v>
      </c>
      <c r="F175" s="2" t="s">
        <v>16</v>
      </c>
      <c r="G175" s="2" t="s">
        <v>612</v>
      </c>
      <c r="H175" s="2" t="s">
        <v>35</v>
      </c>
      <c r="I175" s="3" t="n">
        <v>38139</v>
      </c>
      <c r="J175" s="2" t="s">
        <v>19</v>
      </c>
      <c r="K175" s="2" t="s">
        <v>20</v>
      </c>
      <c r="L175" s="4" t="s">
        <v>717</v>
      </c>
    </row>
    <row r="176" customFormat="false" ht="16.5" hidden="false" customHeight="true" outlineLevel="0" collapsed="false">
      <c r="A176" s="2" t="str">
        <f aca="false">HYPERLINK("https://www.fabsurplus.com/sdi_catalog/salesItemDetails.do?id=86303")</f>
        <v>https://www.fabsurplus.com/sdi_catalog/salesItemDetails.do?id=86303</v>
      </c>
      <c r="B176" s="2" t="s">
        <v>718</v>
      </c>
      <c r="C176" s="2" t="s">
        <v>719</v>
      </c>
      <c r="D176" s="2" t="s">
        <v>720</v>
      </c>
      <c r="E176" s="2" t="s">
        <v>721</v>
      </c>
      <c r="F176" s="2" t="s">
        <v>16</v>
      </c>
      <c r="G176" s="2" t="s">
        <v>368</v>
      </c>
      <c r="H176" s="2" t="s">
        <v>35</v>
      </c>
      <c r="I176" s="3" t="n">
        <v>35278</v>
      </c>
      <c r="J176" s="2" t="s">
        <v>19</v>
      </c>
      <c r="K176" s="2" t="s">
        <v>20</v>
      </c>
      <c r="L176" s="4" t="s">
        <v>722</v>
      </c>
    </row>
    <row r="177" customFormat="false" ht="16.5" hidden="false" customHeight="true" outlineLevel="0" collapsed="false">
      <c r="A177" s="5" t="str">
        <f aca="false">HYPERLINK("https://www.fabsurplus.com/sdi_catalog/salesItemDetails.do?id=69878")</f>
        <v>https://www.fabsurplus.com/sdi_catalog/salesItemDetails.do?id=69878</v>
      </c>
      <c r="B177" s="5" t="s">
        <v>723</v>
      </c>
      <c r="C177" s="5" t="s">
        <v>724</v>
      </c>
      <c r="D177" s="5" t="s">
        <v>725</v>
      </c>
      <c r="E177" s="5" t="s">
        <v>726</v>
      </c>
      <c r="F177" s="5" t="s">
        <v>16</v>
      </c>
      <c r="G177" s="5" t="s">
        <v>727</v>
      </c>
      <c r="H177" s="5" t="s">
        <v>243</v>
      </c>
      <c r="I177" s="6" t="n">
        <v>36465</v>
      </c>
      <c r="J177" s="5" t="s">
        <v>19</v>
      </c>
      <c r="K177" s="5" t="s">
        <v>20</v>
      </c>
      <c r="L177" s="7" t="s">
        <v>728</v>
      </c>
    </row>
    <row r="178" customFormat="false" ht="16.5" hidden="false" customHeight="true" outlineLevel="0" collapsed="false">
      <c r="A178" s="2" t="str">
        <f aca="false">HYPERLINK("https://www.fabsurplus.com/sdi_catalog/salesItemDetails.do?id=20268")</f>
        <v>https://www.fabsurplus.com/sdi_catalog/salesItemDetails.do?id=20268</v>
      </c>
      <c r="B178" s="2" t="s">
        <v>729</v>
      </c>
      <c r="C178" s="2" t="s">
        <v>730</v>
      </c>
      <c r="D178" s="2" t="s">
        <v>731</v>
      </c>
      <c r="E178" s="2" t="s">
        <v>732</v>
      </c>
      <c r="F178" s="2" t="s">
        <v>733</v>
      </c>
      <c r="G178" s="2" t="s">
        <v>27</v>
      </c>
      <c r="H178" s="2" t="s">
        <v>734</v>
      </c>
      <c r="I178" s="3" t="n">
        <v>38899</v>
      </c>
      <c r="J178" s="2" t="s">
        <v>19</v>
      </c>
      <c r="K178" s="2" t="s">
        <v>20</v>
      </c>
      <c r="L178" s="4" t="s">
        <v>735</v>
      </c>
    </row>
    <row r="179" customFormat="false" ht="16.5" hidden="false" customHeight="true" outlineLevel="0" collapsed="false">
      <c r="A179" s="5" t="str">
        <f aca="false">HYPERLINK("https://www.fabsurplus.com/sdi_catalog/salesItemDetails.do?id=100747")</f>
        <v>https://www.fabsurplus.com/sdi_catalog/salesItemDetails.do?id=100747</v>
      </c>
      <c r="B179" s="5" t="s">
        <v>736</v>
      </c>
      <c r="C179" s="5" t="s">
        <v>737</v>
      </c>
      <c r="D179" s="5" t="s">
        <v>738</v>
      </c>
      <c r="E179" s="5" t="s">
        <v>739</v>
      </c>
      <c r="F179" s="5" t="s">
        <v>16</v>
      </c>
      <c r="G179" s="5"/>
      <c r="H179" s="5"/>
      <c r="I179" s="5"/>
      <c r="J179" s="5" t="s">
        <v>19</v>
      </c>
      <c r="K179" s="5"/>
      <c r="L179" s="5"/>
    </row>
    <row r="180" customFormat="false" ht="16.5" hidden="false" customHeight="true" outlineLevel="0" collapsed="false">
      <c r="A180" s="5" t="str">
        <f aca="false">HYPERLINK("https://www.fabsurplus.com/sdi_catalog/salesItemDetails.do?id=54208")</f>
        <v>https://www.fabsurplus.com/sdi_catalog/salesItemDetails.do?id=54208</v>
      </c>
      <c r="B180" s="5" t="s">
        <v>740</v>
      </c>
      <c r="C180" s="5" t="s">
        <v>741</v>
      </c>
      <c r="D180" s="5" t="s">
        <v>742</v>
      </c>
      <c r="E180" s="5" t="s">
        <v>743</v>
      </c>
      <c r="F180" s="5" t="s">
        <v>16</v>
      </c>
      <c r="G180" s="5" t="s">
        <v>621</v>
      </c>
      <c r="H180" s="5" t="s">
        <v>35</v>
      </c>
      <c r="I180" s="6" t="n">
        <v>39387</v>
      </c>
      <c r="J180" s="5" t="s">
        <v>19</v>
      </c>
      <c r="K180" s="5" t="s">
        <v>20</v>
      </c>
      <c r="L180" s="7" t="s">
        <v>744</v>
      </c>
    </row>
    <row r="181" customFormat="false" ht="16.5" hidden="false" customHeight="true" outlineLevel="0" collapsed="false">
      <c r="A181" s="2" t="str">
        <f aca="false">HYPERLINK("https://www.fabsurplus.com/sdi_catalog/salesItemDetails.do?id=100906")</f>
        <v>https://www.fabsurplus.com/sdi_catalog/salesItemDetails.do?id=100906</v>
      </c>
      <c r="B181" s="2" t="s">
        <v>745</v>
      </c>
      <c r="C181" s="2" t="s">
        <v>746</v>
      </c>
      <c r="D181" s="2" t="s">
        <v>747</v>
      </c>
      <c r="E181" s="2" t="s">
        <v>748</v>
      </c>
      <c r="F181" s="2" t="s">
        <v>16</v>
      </c>
      <c r="G181" s="2" t="s">
        <v>144</v>
      </c>
      <c r="H181" s="2" t="s">
        <v>18</v>
      </c>
      <c r="I181" s="3" t="n">
        <v>40695</v>
      </c>
      <c r="J181" s="2" t="s">
        <v>107</v>
      </c>
      <c r="K181" s="2" t="s">
        <v>20</v>
      </c>
      <c r="L181" s="4" t="s">
        <v>632</v>
      </c>
    </row>
    <row r="182" customFormat="false" ht="16.5" hidden="false" customHeight="true" outlineLevel="0" collapsed="false">
      <c r="A182" s="5" t="str">
        <f aca="false">HYPERLINK("https://www.fabsurplus.com/sdi_catalog/salesItemDetails.do?id=84351")</f>
        <v>https://www.fabsurplus.com/sdi_catalog/salesItemDetails.do?id=84351</v>
      </c>
      <c r="B182" s="5" t="s">
        <v>749</v>
      </c>
      <c r="C182" s="5" t="s">
        <v>746</v>
      </c>
      <c r="D182" s="5" t="s">
        <v>750</v>
      </c>
      <c r="E182" s="5" t="s">
        <v>751</v>
      </c>
      <c r="F182" s="5" t="s">
        <v>16</v>
      </c>
      <c r="G182" s="5"/>
      <c r="H182" s="5" t="s">
        <v>18</v>
      </c>
      <c r="I182" s="5"/>
      <c r="J182" s="5" t="s">
        <v>19</v>
      </c>
      <c r="K182" s="5" t="s">
        <v>20</v>
      </c>
      <c r="L182" s="7" t="s">
        <v>752</v>
      </c>
    </row>
    <row r="183" customFormat="false" ht="16.5" hidden="false" customHeight="true" outlineLevel="0" collapsed="false">
      <c r="A183" s="2" t="str">
        <f aca="false">HYPERLINK("https://www.fabsurplus.com/sdi_catalog/salesItemDetails.do?id=84342")</f>
        <v>https://www.fabsurplus.com/sdi_catalog/salesItemDetails.do?id=84342</v>
      </c>
      <c r="B183" s="2" t="s">
        <v>753</v>
      </c>
      <c r="C183" s="2" t="s">
        <v>746</v>
      </c>
      <c r="D183" s="2" t="s">
        <v>754</v>
      </c>
      <c r="E183" s="2" t="s">
        <v>751</v>
      </c>
      <c r="F183" s="2" t="s">
        <v>16</v>
      </c>
      <c r="G183" s="2"/>
      <c r="H183" s="2" t="s">
        <v>18</v>
      </c>
      <c r="I183" s="2"/>
      <c r="J183" s="2" t="s">
        <v>19</v>
      </c>
      <c r="K183" s="2" t="s">
        <v>20</v>
      </c>
      <c r="L183" s="4" t="s">
        <v>755</v>
      </c>
    </row>
    <row r="184" customFormat="false" ht="16.5" hidden="false" customHeight="true" outlineLevel="0" collapsed="false">
      <c r="A184" s="2" t="str">
        <f aca="false">HYPERLINK("https://www.fabsurplus.com/sdi_catalog/salesItemDetails.do?id=87607")</f>
        <v>https://www.fabsurplus.com/sdi_catalog/salesItemDetails.do?id=87607</v>
      </c>
      <c r="B184" s="2" t="s">
        <v>756</v>
      </c>
      <c r="C184" s="2" t="s">
        <v>757</v>
      </c>
      <c r="D184" s="2" t="s">
        <v>758</v>
      </c>
      <c r="E184" s="2" t="s">
        <v>759</v>
      </c>
      <c r="F184" s="2" t="s">
        <v>16</v>
      </c>
      <c r="G184" s="2" t="s">
        <v>368</v>
      </c>
      <c r="H184" s="2" t="s">
        <v>35</v>
      </c>
      <c r="I184" s="3" t="n">
        <v>35186</v>
      </c>
      <c r="J184" s="2" t="s">
        <v>19</v>
      </c>
      <c r="K184" s="2" t="s">
        <v>20</v>
      </c>
      <c r="L184" s="4" t="s">
        <v>760</v>
      </c>
    </row>
    <row r="185" customFormat="false" ht="16.5" hidden="false" customHeight="true" outlineLevel="0" collapsed="false">
      <c r="A185" s="5" t="str">
        <f aca="false">HYPERLINK("https://www.fabsurplus.com/sdi_catalog/salesItemDetails.do?id=89968")</f>
        <v>https://www.fabsurplus.com/sdi_catalog/salesItemDetails.do?id=89968</v>
      </c>
      <c r="B185" s="5" t="s">
        <v>761</v>
      </c>
      <c r="C185" s="5" t="s">
        <v>757</v>
      </c>
      <c r="D185" s="5" t="s">
        <v>762</v>
      </c>
      <c r="E185" s="5" t="s">
        <v>763</v>
      </c>
      <c r="F185" s="5" t="s">
        <v>16</v>
      </c>
      <c r="G185" s="5" t="s">
        <v>368</v>
      </c>
      <c r="H185" s="5" t="s">
        <v>18</v>
      </c>
      <c r="I185" s="5"/>
      <c r="J185" s="5" t="s">
        <v>19</v>
      </c>
      <c r="K185" s="5" t="s">
        <v>20</v>
      </c>
      <c r="L185" s="7" t="s">
        <v>764</v>
      </c>
    </row>
    <row r="186" customFormat="false" ht="16.5" hidden="false" customHeight="true" outlineLevel="0" collapsed="false">
      <c r="A186" s="2" t="str">
        <f aca="false">HYPERLINK("https://www.fabsurplus.com/sdi_catalog/salesItemDetails.do?id=73208")</f>
        <v>https://www.fabsurplus.com/sdi_catalog/salesItemDetails.do?id=73208</v>
      </c>
      <c r="B186" s="2" t="s">
        <v>765</v>
      </c>
      <c r="C186" s="2" t="s">
        <v>766</v>
      </c>
      <c r="D186" s="2" t="s">
        <v>767</v>
      </c>
      <c r="E186" s="2" t="s">
        <v>768</v>
      </c>
      <c r="F186" s="2" t="s">
        <v>16</v>
      </c>
      <c r="G186" s="2" t="s">
        <v>769</v>
      </c>
      <c r="H186" s="2" t="s">
        <v>18</v>
      </c>
      <c r="I186" s="3" t="n">
        <v>36069</v>
      </c>
      <c r="J186" s="2" t="s">
        <v>19</v>
      </c>
      <c r="K186" s="2" t="s">
        <v>20</v>
      </c>
      <c r="L186" s="4" t="s">
        <v>770</v>
      </c>
    </row>
    <row r="187" customFormat="false" ht="16.5" hidden="false" customHeight="true" outlineLevel="0" collapsed="false">
      <c r="A187" s="5" t="str">
        <f aca="false">HYPERLINK("https://www.fabsurplus.com/sdi_catalog/salesItemDetails.do?id=100650")</f>
        <v>https://www.fabsurplus.com/sdi_catalog/salesItemDetails.do?id=100650</v>
      </c>
      <c r="B187" s="5" t="s">
        <v>771</v>
      </c>
      <c r="C187" s="5" t="s">
        <v>772</v>
      </c>
      <c r="D187" s="5" t="s">
        <v>773</v>
      </c>
      <c r="E187" s="5" t="s">
        <v>774</v>
      </c>
      <c r="F187" s="5" t="s">
        <v>16</v>
      </c>
      <c r="G187" s="5" t="s">
        <v>113</v>
      </c>
      <c r="H187" s="5"/>
      <c r="I187" s="5"/>
      <c r="J187" s="5" t="s">
        <v>19</v>
      </c>
      <c r="K187" s="5"/>
      <c r="L187" s="5" t="s">
        <v>174</v>
      </c>
    </row>
    <row r="188" customFormat="false" ht="16.5" hidden="false" customHeight="true" outlineLevel="0" collapsed="false">
      <c r="A188" s="5" t="str">
        <f aca="false">HYPERLINK("https://www.fabsurplus.com/sdi_catalog/salesItemDetails.do?id=101008")</f>
        <v>https://www.fabsurplus.com/sdi_catalog/salesItemDetails.do?id=101008</v>
      </c>
      <c r="B188" s="5" t="s">
        <v>775</v>
      </c>
      <c r="C188" s="5" t="s">
        <v>776</v>
      </c>
      <c r="D188" s="5" t="s">
        <v>777</v>
      </c>
      <c r="E188" s="5" t="s">
        <v>778</v>
      </c>
      <c r="F188" s="5" t="s">
        <v>16</v>
      </c>
      <c r="G188" s="5" t="s">
        <v>779</v>
      </c>
      <c r="H188" s="5" t="s">
        <v>18</v>
      </c>
      <c r="I188" s="6" t="n">
        <v>38869</v>
      </c>
      <c r="J188" s="5" t="s">
        <v>19</v>
      </c>
      <c r="K188" s="5" t="s">
        <v>20</v>
      </c>
      <c r="L188" s="5" t="s">
        <v>307</v>
      </c>
    </row>
    <row r="189" customFormat="false" ht="16.5" hidden="false" customHeight="true" outlineLevel="0" collapsed="false">
      <c r="A189" s="2" t="str">
        <f aca="false">HYPERLINK("https://www.fabsurplus.com/sdi_catalog/salesItemDetails.do?id=101007")</f>
        <v>https://www.fabsurplus.com/sdi_catalog/salesItemDetails.do?id=101007</v>
      </c>
      <c r="B189" s="2" t="s">
        <v>780</v>
      </c>
      <c r="C189" s="2" t="s">
        <v>776</v>
      </c>
      <c r="D189" s="2" t="s">
        <v>781</v>
      </c>
      <c r="E189" s="2" t="s">
        <v>636</v>
      </c>
      <c r="F189" s="2" t="s">
        <v>16</v>
      </c>
      <c r="G189" s="2" t="s">
        <v>779</v>
      </c>
      <c r="H189" s="2" t="s">
        <v>18</v>
      </c>
      <c r="I189" s="2"/>
      <c r="J189" s="2" t="s">
        <v>19</v>
      </c>
      <c r="K189" s="2" t="s">
        <v>20</v>
      </c>
      <c r="L189" s="2" t="s">
        <v>307</v>
      </c>
    </row>
    <row r="190" customFormat="false" ht="16.5" hidden="false" customHeight="true" outlineLevel="0" collapsed="false">
      <c r="A190" s="2" t="str">
        <f aca="false">HYPERLINK("https://www.fabsurplus.com/sdi_catalog/salesItemDetails.do?id=101009")</f>
        <v>https://www.fabsurplus.com/sdi_catalog/salesItemDetails.do?id=101009</v>
      </c>
      <c r="B190" s="2" t="s">
        <v>782</v>
      </c>
      <c r="C190" s="2" t="s">
        <v>776</v>
      </c>
      <c r="D190" s="2" t="s">
        <v>783</v>
      </c>
      <c r="E190" s="2" t="s">
        <v>784</v>
      </c>
      <c r="F190" s="2" t="s">
        <v>16</v>
      </c>
      <c r="G190" s="2" t="s">
        <v>779</v>
      </c>
      <c r="H190" s="2" t="s">
        <v>18</v>
      </c>
      <c r="I190" s="3" t="n">
        <v>37773</v>
      </c>
      <c r="J190" s="2" t="s">
        <v>19</v>
      </c>
      <c r="K190" s="2" t="s">
        <v>20</v>
      </c>
      <c r="L190" s="2" t="s">
        <v>307</v>
      </c>
    </row>
    <row r="191" customFormat="false" ht="16.5" hidden="false" customHeight="true" outlineLevel="0" collapsed="false">
      <c r="A191" s="5" t="str">
        <f aca="false">HYPERLINK("https://www.fabsurplus.com/sdi_catalog/salesItemDetails.do?id=95233")</f>
        <v>https://www.fabsurplus.com/sdi_catalog/salesItemDetails.do?id=95233</v>
      </c>
      <c r="B191" s="5" t="s">
        <v>785</v>
      </c>
      <c r="C191" s="5" t="s">
        <v>786</v>
      </c>
      <c r="D191" s="5" t="s">
        <v>787</v>
      </c>
      <c r="E191" s="5" t="s">
        <v>788</v>
      </c>
      <c r="F191" s="5" t="s">
        <v>16</v>
      </c>
      <c r="G191" s="5" t="s">
        <v>58</v>
      </c>
      <c r="H191" s="5" t="s">
        <v>35</v>
      </c>
      <c r="I191" s="6" t="n">
        <v>38687</v>
      </c>
      <c r="J191" s="5" t="s">
        <v>107</v>
      </c>
      <c r="K191" s="5" t="s">
        <v>20</v>
      </c>
      <c r="L191" s="7" t="s">
        <v>789</v>
      </c>
    </row>
    <row r="192" customFormat="false" ht="16.5" hidden="false" customHeight="true" outlineLevel="0" collapsed="false">
      <c r="A192" s="2" t="str">
        <f aca="false">HYPERLINK("https://www.fabsurplus.com/sdi_catalog/salesItemDetails.do?id=71910")</f>
        <v>https://www.fabsurplus.com/sdi_catalog/salesItemDetails.do?id=71910</v>
      </c>
      <c r="B192" s="2" t="s">
        <v>790</v>
      </c>
      <c r="C192" s="2" t="s">
        <v>786</v>
      </c>
      <c r="D192" s="2" t="s">
        <v>791</v>
      </c>
      <c r="E192" s="2" t="s">
        <v>792</v>
      </c>
      <c r="F192" s="2" t="s">
        <v>16</v>
      </c>
      <c r="G192" s="2" t="s">
        <v>58</v>
      </c>
      <c r="H192" s="2" t="s">
        <v>35</v>
      </c>
      <c r="I192" s="3" t="n">
        <v>39600</v>
      </c>
      <c r="J192" s="2" t="s">
        <v>19</v>
      </c>
      <c r="K192" s="2" t="s">
        <v>20</v>
      </c>
      <c r="L192" s="2" t="s">
        <v>793</v>
      </c>
    </row>
    <row r="193" customFormat="false" ht="16.5" hidden="false" customHeight="true" outlineLevel="0" collapsed="false">
      <c r="A193" s="5" t="str">
        <f aca="false">HYPERLINK("https://www.fabsurplus.com/sdi_catalog/salesItemDetails.do?id=71908")</f>
        <v>https://www.fabsurplus.com/sdi_catalog/salesItemDetails.do?id=71908</v>
      </c>
      <c r="B193" s="5" t="s">
        <v>794</v>
      </c>
      <c r="C193" s="5" t="s">
        <v>786</v>
      </c>
      <c r="D193" s="5" t="s">
        <v>795</v>
      </c>
      <c r="E193" s="5" t="s">
        <v>796</v>
      </c>
      <c r="F193" s="5" t="s">
        <v>195</v>
      </c>
      <c r="G193" s="5" t="s">
        <v>63</v>
      </c>
      <c r="H193" s="5" t="s">
        <v>35</v>
      </c>
      <c r="I193" s="5"/>
      <c r="J193" s="5" t="s">
        <v>19</v>
      </c>
      <c r="K193" s="5" t="s">
        <v>20</v>
      </c>
      <c r="L193" s="5" t="s">
        <v>797</v>
      </c>
    </row>
    <row r="194" customFormat="false" ht="16.5" hidden="false" customHeight="true" outlineLevel="0" collapsed="false">
      <c r="A194" s="2" t="str">
        <f aca="false">HYPERLINK("https://www.fabsurplus.com/sdi_catalog/salesItemDetails.do?id=80177")</f>
        <v>https://www.fabsurplus.com/sdi_catalog/salesItemDetails.do?id=80177</v>
      </c>
      <c r="B194" s="2" t="s">
        <v>798</v>
      </c>
      <c r="C194" s="2" t="s">
        <v>786</v>
      </c>
      <c r="D194" s="2" t="s">
        <v>799</v>
      </c>
      <c r="E194" s="2" t="s">
        <v>800</v>
      </c>
      <c r="F194" s="2" t="s">
        <v>16</v>
      </c>
      <c r="G194" s="2" t="s">
        <v>75</v>
      </c>
      <c r="H194" s="2" t="s">
        <v>18</v>
      </c>
      <c r="I194" s="3" t="n">
        <v>39356.0833333333</v>
      </c>
      <c r="J194" s="2" t="s">
        <v>19</v>
      </c>
      <c r="K194" s="2" t="s">
        <v>20</v>
      </c>
      <c r="L194" s="4" t="s">
        <v>801</v>
      </c>
    </row>
    <row r="195" customFormat="false" ht="16.5" hidden="false" customHeight="true" outlineLevel="0" collapsed="false">
      <c r="A195" s="5" t="str">
        <f aca="false">HYPERLINK("https://www.fabsurplus.com/sdi_catalog/salesItemDetails.do?id=80178")</f>
        <v>https://www.fabsurplus.com/sdi_catalog/salesItemDetails.do?id=80178</v>
      </c>
      <c r="B195" s="5" t="s">
        <v>802</v>
      </c>
      <c r="C195" s="5" t="s">
        <v>786</v>
      </c>
      <c r="D195" s="5" t="s">
        <v>799</v>
      </c>
      <c r="E195" s="5" t="s">
        <v>800</v>
      </c>
      <c r="F195" s="5" t="s">
        <v>16</v>
      </c>
      <c r="G195" s="5" t="s">
        <v>75</v>
      </c>
      <c r="H195" s="5" t="s">
        <v>18</v>
      </c>
      <c r="I195" s="6" t="n">
        <v>39356.0833333333</v>
      </c>
      <c r="J195" s="5" t="s">
        <v>19</v>
      </c>
      <c r="K195" s="5" t="s">
        <v>20</v>
      </c>
      <c r="L195" s="7" t="s">
        <v>801</v>
      </c>
    </row>
    <row r="196" customFormat="false" ht="16.5" hidden="false" customHeight="true" outlineLevel="0" collapsed="false">
      <c r="A196" s="2" t="str">
        <f aca="false">HYPERLINK("https://www.fabsurplus.com/sdi_catalog/salesItemDetails.do?id=80179")</f>
        <v>https://www.fabsurplus.com/sdi_catalog/salesItemDetails.do?id=80179</v>
      </c>
      <c r="B196" s="2" t="s">
        <v>803</v>
      </c>
      <c r="C196" s="2" t="s">
        <v>786</v>
      </c>
      <c r="D196" s="2" t="s">
        <v>799</v>
      </c>
      <c r="E196" s="2" t="s">
        <v>800</v>
      </c>
      <c r="F196" s="2" t="s">
        <v>16</v>
      </c>
      <c r="G196" s="2" t="s">
        <v>75</v>
      </c>
      <c r="H196" s="2" t="s">
        <v>18</v>
      </c>
      <c r="I196" s="3" t="n">
        <v>39356.0833333333</v>
      </c>
      <c r="J196" s="2" t="s">
        <v>19</v>
      </c>
      <c r="K196" s="2" t="s">
        <v>20</v>
      </c>
      <c r="L196" s="4" t="s">
        <v>804</v>
      </c>
    </row>
    <row r="197" customFormat="false" ht="16.5" hidden="false" customHeight="true" outlineLevel="0" collapsed="false">
      <c r="A197" s="5" t="str">
        <f aca="false">HYPERLINK("https://www.fabsurplus.com/sdi_catalog/salesItemDetails.do?id=80180")</f>
        <v>https://www.fabsurplus.com/sdi_catalog/salesItemDetails.do?id=80180</v>
      </c>
      <c r="B197" s="5" t="s">
        <v>805</v>
      </c>
      <c r="C197" s="5" t="s">
        <v>786</v>
      </c>
      <c r="D197" s="5" t="s">
        <v>799</v>
      </c>
      <c r="E197" s="5" t="s">
        <v>800</v>
      </c>
      <c r="F197" s="5" t="s">
        <v>16</v>
      </c>
      <c r="G197" s="5" t="s">
        <v>75</v>
      </c>
      <c r="H197" s="5" t="s">
        <v>18</v>
      </c>
      <c r="I197" s="6" t="n">
        <v>39356.0833333333</v>
      </c>
      <c r="J197" s="5" t="s">
        <v>19</v>
      </c>
      <c r="K197" s="5" t="s">
        <v>20</v>
      </c>
      <c r="L197" s="7" t="s">
        <v>806</v>
      </c>
    </row>
    <row r="198" customFormat="false" ht="16.5" hidden="false" customHeight="true" outlineLevel="0" collapsed="false">
      <c r="A198" s="2" t="str">
        <f aca="false">HYPERLINK("https://www.fabsurplus.com/sdi_catalog/salesItemDetails.do?id=80181")</f>
        <v>https://www.fabsurplus.com/sdi_catalog/salesItemDetails.do?id=80181</v>
      </c>
      <c r="B198" s="2" t="s">
        <v>807</v>
      </c>
      <c r="C198" s="2" t="s">
        <v>786</v>
      </c>
      <c r="D198" s="2" t="s">
        <v>799</v>
      </c>
      <c r="E198" s="2" t="s">
        <v>800</v>
      </c>
      <c r="F198" s="2" t="s">
        <v>16</v>
      </c>
      <c r="G198" s="2" t="s">
        <v>75</v>
      </c>
      <c r="H198" s="2" t="s">
        <v>18</v>
      </c>
      <c r="I198" s="3" t="n">
        <v>39356.0833333333</v>
      </c>
      <c r="J198" s="2" t="s">
        <v>19</v>
      </c>
      <c r="K198" s="2" t="s">
        <v>20</v>
      </c>
      <c r="L198" s="4" t="s">
        <v>808</v>
      </c>
    </row>
    <row r="199" customFormat="false" ht="16.5" hidden="false" customHeight="true" outlineLevel="0" collapsed="false">
      <c r="A199" s="5" t="str">
        <f aca="false">HYPERLINK("https://www.fabsurplus.com/sdi_catalog/salesItemDetails.do?id=80182")</f>
        <v>https://www.fabsurplus.com/sdi_catalog/salesItemDetails.do?id=80182</v>
      </c>
      <c r="B199" s="5" t="s">
        <v>809</v>
      </c>
      <c r="C199" s="5" t="s">
        <v>786</v>
      </c>
      <c r="D199" s="5" t="s">
        <v>799</v>
      </c>
      <c r="E199" s="5" t="s">
        <v>800</v>
      </c>
      <c r="F199" s="5" t="s">
        <v>16</v>
      </c>
      <c r="G199" s="5" t="s">
        <v>75</v>
      </c>
      <c r="H199" s="5" t="s">
        <v>18</v>
      </c>
      <c r="I199" s="6" t="n">
        <v>39356.0833333333</v>
      </c>
      <c r="J199" s="5" t="s">
        <v>19</v>
      </c>
      <c r="K199" s="5" t="s">
        <v>20</v>
      </c>
      <c r="L199" s="7" t="s">
        <v>810</v>
      </c>
    </row>
    <row r="200" customFormat="false" ht="16.5" hidden="false" customHeight="true" outlineLevel="0" collapsed="false">
      <c r="A200" s="2" t="str">
        <f aca="false">HYPERLINK("https://www.fabsurplus.com/sdi_catalog/salesItemDetails.do?id=80183")</f>
        <v>https://www.fabsurplus.com/sdi_catalog/salesItemDetails.do?id=80183</v>
      </c>
      <c r="B200" s="2" t="s">
        <v>811</v>
      </c>
      <c r="C200" s="2" t="s">
        <v>786</v>
      </c>
      <c r="D200" s="2" t="s">
        <v>799</v>
      </c>
      <c r="E200" s="2" t="s">
        <v>800</v>
      </c>
      <c r="F200" s="2" t="s">
        <v>16</v>
      </c>
      <c r="G200" s="2" t="s">
        <v>75</v>
      </c>
      <c r="H200" s="2" t="s">
        <v>18</v>
      </c>
      <c r="I200" s="3" t="n">
        <v>39356.0833333333</v>
      </c>
      <c r="J200" s="2" t="s">
        <v>19</v>
      </c>
      <c r="K200" s="2" t="s">
        <v>20</v>
      </c>
      <c r="L200" s="4" t="s">
        <v>812</v>
      </c>
    </row>
    <row r="201" customFormat="false" ht="16.5" hidden="false" customHeight="true" outlineLevel="0" collapsed="false">
      <c r="A201" s="5" t="str">
        <f aca="false">HYPERLINK("https://www.fabsurplus.com/sdi_catalog/salesItemDetails.do?id=80184")</f>
        <v>https://www.fabsurplus.com/sdi_catalog/salesItemDetails.do?id=80184</v>
      </c>
      <c r="B201" s="5" t="s">
        <v>813</v>
      </c>
      <c r="C201" s="5" t="s">
        <v>786</v>
      </c>
      <c r="D201" s="5" t="s">
        <v>799</v>
      </c>
      <c r="E201" s="5" t="s">
        <v>800</v>
      </c>
      <c r="F201" s="5" t="s">
        <v>16</v>
      </c>
      <c r="G201" s="5" t="s">
        <v>75</v>
      </c>
      <c r="H201" s="5" t="s">
        <v>18</v>
      </c>
      <c r="I201" s="6" t="n">
        <v>39356.0833333333</v>
      </c>
      <c r="J201" s="5" t="s">
        <v>19</v>
      </c>
      <c r="K201" s="5" t="s">
        <v>20</v>
      </c>
      <c r="L201" s="7" t="s">
        <v>814</v>
      </c>
    </row>
    <row r="202" customFormat="false" ht="16.5" hidden="false" customHeight="true" outlineLevel="0" collapsed="false">
      <c r="A202" s="2" t="str">
        <f aca="false">HYPERLINK("https://www.fabsurplus.com/sdi_catalog/salesItemDetails.do?id=99969")</f>
        <v>https://www.fabsurplus.com/sdi_catalog/salesItemDetails.do?id=99969</v>
      </c>
      <c r="B202" s="2" t="s">
        <v>815</v>
      </c>
      <c r="C202" s="2" t="s">
        <v>786</v>
      </c>
      <c r="D202" s="2" t="s">
        <v>799</v>
      </c>
      <c r="E202" s="2" t="s">
        <v>800</v>
      </c>
      <c r="F202" s="2" t="s">
        <v>16</v>
      </c>
      <c r="G202" s="2" t="s">
        <v>75</v>
      </c>
      <c r="H202" s="2" t="s">
        <v>18</v>
      </c>
      <c r="I202" s="3" t="n">
        <v>38504</v>
      </c>
      <c r="J202" s="2" t="s">
        <v>19</v>
      </c>
      <c r="K202" s="2" t="s">
        <v>20</v>
      </c>
      <c r="L202" s="4" t="s">
        <v>816</v>
      </c>
    </row>
    <row r="203" customFormat="false" ht="16.5" hidden="false" customHeight="true" outlineLevel="0" collapsed="false">
      <c r="A203" s="5" t="str">
        <f aca="false">HYPERLINK("https://www.fabsurplus.com/sdi_catalog/salesItemDetails.do?id=78133")</f>
        <v>https://www.fabsurplus.com/sdi_catalog/salesItemDetails.do?id=78133</v>
      </c>
      <c r="B203" s="5" t="s">
        <v>817</v>
      </c>
      <c r="C203" s="5" t="s">
        <v>786</v>
      </c>
      <c r="D203" s="5" t="s">
        <v>799</v>
      </c>
      <c r="E203" s="5" t="s">
        <v>818</v>
      </c>
      <c r="F203" s="5" t="s">
        <v>16</v>
      </c>
      <c r="G203" s="5" t="s">
        <v>75</v>
      </c>
      <c r="H203" s="5" t="s">
        <v>18</v>
      </c>
      <c r="I203" s="6" t="n">
        <v>39234</v>
      </c>
      <c r="J203" s="5" t="s">
        <v>19</v>
      </c>
      <c r="K203" s="5" t="s">
        <v>20</v>
      </c>
      <c r="L203" s="7" t="s">
        <v>819</v>
      </c>
    </row>
    <row r="204" customFormat="false" ht="16.5" hidden="false" customHeight="true" outlineLevel="0" collapsed="false">
      <c r="A204" s="2" t="str">
        <f aca="false">HYPERLINK("https://www.fabsurplus.com/sdi_catalog/salesItemDetails.do?id=78137")</f>
        <v>https://www.fabsurplus.com/sdi_catalog/salesItemDetails.do?id=78137</v>
      </c>
      <c r="B204" s="2" t="s">
        <v>820</v>
      </c>
      <c r="C204" s="2" t="s">
        <v>786</v>
      </c>
      <c r="D204" s="2" t="s">
        <v>799</v>
      </c>
      <c r="E204" s="2" t="s">
        <v>821</v>
      </c>
      <c r="F204" s="2" t="s">
        <v>16</v>
      </c>
      <c r="G204" s="2" t="s">
        <v>75</v>
      </c>
      <c r="H204" s="2" t="s">
        <v>18</v>
      </c>
      <c r="I204" s="2"/>
      <c r="J204" s="2" t="s">
        <v>19</v>
      </c>
      <c r="K204" s="2" t="s">
        <v>20</v>
      </c>
      <c r="L204" s="4" t="s">
        <v>822</v>
      </c>
    </row>
    <row r="205" customFormat="false" ht="16.5" hidden="false" customHeight="true" outlineLevel="0" collapsed="false">
      <c r="A205" s="2" t="str">
        <f aca="false">HYPERLINK("https://www.fabsurplus.com/sdi_catalog/salesItemDetails.do?id=86281")</f>
        <v>https://www.fabsurplus.com/sdi_catalog/salesItemDetails.do?id=86281</v>
      </c>
      <c r="B205" s="2" t="s">
        <v>823</v>
      </c>
      <c r="C205" s="2" t="s">
        <v>786</v>
      </c>
      <c r="D205" s="2" t="s">
        <v>824</v>
      </c>
      <c r="E205" s="2" t="s">
        <v>825</v>
      </c>
      <c r="F205" s="2" t="s">
        <v>16</v>
      </c>
      <c r="G205" s="2" t="s">
        <v>96</v>
      </c>
      <c r="H205" s="2" t="s">
        <v>35</v>
      </c>
      <c r="I205" s="2"/>
      <c r="J205" s="2" t="s">
        <v>19</v>
      </c>
      <c r="K205" s="2" t="s">
        <v>20</v>
      </c>
      <c r="L205" s="4" t="s">
        <v>826</v>
      </c>
    </row>
    <row r="206" customFormat="false" ht="16.5" hidden="false" customHeight="true" outlineLevel="0" collapsed="false">
      <c r="A206" s="5" t="str">
        <f aca="false">HYPERLINK("https://www.fabsurplus.com/sdi_catalog/salesItemDetails.do?id=78138")</f>
        <v>https://www.fabsurplus.com/sdi_catalog/salesItemDetails.do?id=78138</v>
      </c>
      <c r="B206" s="5" t="s">
        <v>827</v>
      </c>
      <c r="C206" s="5" t="s">
        <v>786</v>
      </c>
      <c r="D206" s="5" t="s">
        <v>828</v>
      </c>
      <c r="E206" s="5" t="s">
        <v>829</v>
      </c>
      <c r="F206" s="5" t="s">
        <v>16</v>
      </c>
      <c r="G206" s="5" t="s">
        <v>75</v>
      </c>
      <c r="H206" s="5" t="s">
        <v>35</v>
      </c>
      <c r="I206" s="6" t="n">
        <v>39173</v>
      </c>
      <c r="J206" s="5" t="s">
        <v>19</v>
      </c>
      <c r="K206" s="5" t="s">
        <v>20</v>
      </c>
      <c r="L206" s="7" t="s">
        <v>830</v>
      </c>
    </row>
    <row r="207" customFormat="false" ht="16.5" hidden="false" customHeight="true" outlineLevel="0" collapsed="false">
      <c r="A207" s="5" t="str">
        <f aca="false">HYPERLINK("https://www.fabsurplus.com/sdi_catalog/salesItemDetails.do?id=79584")</f>
        <v>https://www.fabsurplus.com/sdi_catalog/salesItemDetails.do?id=79584</v>
      </c>
      <c r="B207" s="5" t="s">
        <v>831</v>
      </c>
      <c r="C207" s="5" t="s">
        <v>832</v>
      </c>
      <c r="D207" s="5" t="s">
        <v>833</v>
      </c>
      <c r="E207" s="5" t="s">
        <v>834</v>
      </c>
      <c r="F207" s="5" t="s">
        <v>16</v>
      </c>
      <c r="G207" s="5" t="s">
        <v>27</v>
      </c>
      <c r="H207" s="5" t="s">
        <v>18</v>
      </c>
      <c r="I207" s="6" t="n">
        <v>34851</v>
      </c>
      <c r="J207" s="5" t="s">
        <v>19</v>
      </c>
      <c r="K207" s="5" t="s">
        <v>20</v>
      </c>
      <c r="L207" s="7" t="s">
        <v>835</v>
      </c>
    </row>
    <row r="208" customFormat="false" ht="16.5" hidden="false" customHeight="true" outlineLevel="0" collapsed="false">
      <c r="A208" s="2" t="str">
        <f aca="false">HYPERLINK("https://www.fabsurplus.com/sdi_catalog/salesItemDetails.do?id=100750")</f>
        <v>https://www.fabsurplus.com/sdi_catalog/salesItemDetails.do?id=100750</v>
      </c>
      <c r="B208" s="2" t="s">
        <v>836</v>
      </c>
      <c r="C208" s="2" t="s">
        <v>837</v>
      </c>
      <c r="D208" s="2" t="s">
        <v>838</v>
      </c>
      <c r="E208" s="2" t="s">
        <v>839</v>
      </c>
      <c r="F208" s="2" t="s">
        <v>192</v>
      </c>
      <c r="G208" s="2"/>
      <c r="H208" s="2"/>
      <c r="I208" s="2"/>
      <c r="J208" s="2" t="s">
        <v>19</v>
      </c>
      <c r="K208" s="2"/>
      <c r="L208" s="2"/>
    </row>
    <row r="209" customFormat="false" ht="16.5" hidden="false" customHeight="true" outlineLevel="0" collapsed="false">
      <c r="A209" s="5" t="str">
        <f aca="false">HYPERLINK("https://www.fabsurplus.com/sdi_catalog/salesItemDetails.do?id=33414")</f>
        <v>https://www.fabsurplus.com/sdi_catalog/salesItemDetails.do?id=33414</v>
      </c>
      <c r="B209" s="5" t="s">
        <v>840</v>
      </c>
      <c r="C209" s="5" t="s">
        <v>841</v>
      </c>
      <c r="D209" s="5" t="s">
        <v>842</v>
      </c>
      <c r="E209" s="5" t="s">
        <v>843</v>
      </c>
      <c r="F209" s="5" t="s">
        <v>16</v>
      </c>
      <c r="G209" s="5" t="s">
        <v>75</v>
      </c>
      <c r="H209" s="5" t="s">
        <v>35</v>
      </c>
      <c r="I209" s="6" t="n">
        <v>38869</v>
      </c>
      <c r="J209" s="5" t="s">
        <v>19</v>
      </c>
      <c r="K209" s="5" t="s">
        <v>20</v>
      </c>
      <c r="L209" s="7" t="s">
        <v>844</v>
      </c>
    </row>
    <row r="210" customFormat="false" ht="16.5" hidden="false" customHeight="true" outlineLevel="0" collapsed="false">
      <c r="A210" s="2" t="str">
        <f aca="false">HYPERLINK("https://www.fabsurplus.com/sdi_catalog/salesItemDetails.do?id=33413")</f>
        <v>https://www.fabsurplus.com/sdi_catalog/salesItemDetails.do?id=33413</v>
      </c>
      <c r="B210" s="2" t="s">
        <v>845</v>
      </c>
      <c r="C210" s="2" t="s">
        <v>841</v>
      </c>
      <c r="D210" s="2" t="s">
        <v>842</v>
      </c>
      <c r="E210" s="2" t="s">
        <v>846</v>
      </c>
      <c r="F210" s="2" t="s">
        <v>16</v>
      </c>
      <c r="G210" s="2" t="s">
        <v>75</v>
      </c>
      <c r="H210" s="2" t="s">
        <v>35</v>
      </c>
      <c r="I210" s="3" t="n">
        <v>38869</v>
      </c>
      <c r="J210" s="2" t="s">
        <v>19</v>
      </c>
      <c r="K210" s="2" t="s">
        <v>20</v>
      </c>
      <c r="L210" s="4" t="s">
        <v>847</v>
      </c>
    </row>
    <row r="211" customFormat="false" ht="16.5" hidden="false" customHeight="true" outlineLevel="0" collapsed="false">
      <c r="A211" s="5" t="str">
        <f aca="false">HYPERLINK("https://www.fabsurplus.com/sdi_catalog/salesItemDetails.do?id=78136")</f>
        <v>https://www.fabsurplus.com/sdi_catalog/salesItemDetails.do?id=78136</v>
      </c>
      <c r="B211" s="5" t="s">
        <v>848</v>
      </c>
      <c r="C211" s="5" t="s">
        <v>849</v>
      </c>
      <c r="D211" s="5" t="s">
        <v>850</v>
      </c>
      <c r="E211" s="5" t="s">
        <v>851</v>
      </c>
      <c r="F211" s="5" t="s">
        <v>16</v>
      </c>
      <c r="G211" s="5"/>
      <c r="H211" s="5" t="s">
        <v>18</v>
      </c>
      <c r="I211" s="6" t="n">
        <v>38687</v>
      </c>
      <c r="J211" s="5" t="s">
        <v>19</v>
      </c>
      <c r="K211" s="5" t="s">
        <v>20</v>
      </c>
      <c r="L211" s="7" t="s">
        <v>852</v>
      </c>
    </row>
    <row r="212" customFormat="false" ht="16.5" hidden="false" customHeight="true" outlineLevel="0" collapsed="false">
      <c r="A212" s="2" t="str">
        <f aca="false">HYPERLINK("https://www.fabsurplus.com/sdi_catalog/salesItemDetails.do?id=80089")</f>
        <v>https://www.fabsurplus.com/sdi_catalog/salesItemDetails.do?id=80089</v>
      </c>
      <c r="B212" s="2" t="s">
        <v>853</v>
      </c>
      <c r="C212" s="2" t="s">
        <v>849</v>
      </c>
      <c r="D212" s="2" t="s">
        <v>850</v>
      </c>
      <c r="E212" s="2" t="s">
        <v>851</v>
      </c>
      <c r="F212" s="2" t="s">
        <v>16</v>
      </c>
      <c r="G212" s="2"/>
      <c r="H212" s="2" t="s">
        <v>35</v>
      </c>
      <c r="I212" s="3" t="n">
        <v>38687</v>
      </c>
      <c r="J212" s="2" t="s">
        <v>19</v>
      </c>
      <c r="K212" s="2" t="s">
        <v>20</v>
      </c>
      <c r="L212" s="4" t="s">
        <v>854</v>
      </c>
    </row>
    <row r="213" customFormat="false" ht="16.5" hidden="false" customHeight="true" outlineLevel="0" collapsed="false">
      <c r="A213" s="5" t="str">
        <f aca="false">HYPERLINK("https://www.fabsurplus.com/sdi_catalog/salesItemDetails.do?id=101030")</f>
        <v>https://www.fabsurplus.com/sdi_catalog/salesItemDetails.do?id=101030</v>
      </c>
      <c r="B213" s="5" t="s">
        <v>855</v>
      </c>
      <c r="C213" s="5" t="s">
        <v>856</v>
      </c>
      <c r="D213" s="5" t="s">
        <v>857</v>
      </c>
      <c r="E213" s="5" t="s">
        <v>858</v>
      </c>
      <c r="F213" s="5" t="s">
        <v>16</v>
      </c>
      <c r="G213" s="5" t="s">
        <v>859</v>
      </c>
      <c r="H213" s="5" t="s">
        <v>35</v>
      </c>
      <c r="I213" s="6" t="n">
        <v>43101</v>
      </c>
      <c r="J213" s="5" t="s">
        <v>19</v>
      </c>
      <c r="K213" s="5" t="s">
        <v>20</v>
      </c>
      <c r="L213" s="5"/>
    </row>
    <row r="214" customFormat="false" ht="16.5" hidden="false" customHeight="true" outlineLevel="0" collapsed="false">
      <c r="A214" s="2" t="str">
        <f aca="false">HYPERLINK("https://www.fabsurplus.com/sdi_catalog/salesItemDetails.do?id=79599")</f>
        <v>https://www.fabsurplus.com/sdi_catalog/salesItemDetails.do?id=79599</v>
      </c>
      <c r="B214" s="2" t="s">
        <v>860</v>
      </c>
      <c r="C214" s="2" t="s">
        <v>861</v>
      </c>
      <c r="D214" s="2" t="s">
        <v>862</v>
      </c>
      <c r="E214" s="2" t="s">
        <v>863</v>
      </c>
      <c r="F214" s="2" t="s">
        <v>16</v>
      </c>
      <c r="G214" s="2" t="s">
        <v>92</v>
      </c>
      <c r="H214" s="2" t="s">
        <v>18</v>
      </c>
      <c r="I214" s="3" t="n">
        <v>36923</v>
      </c>
      <c r="J214" s="2" t="s">
        <v>19</v>
      </c>
      <c r="K214" s="2" t="s">
        <v>20</v>
      </c>
      <c r="L214" s="4" t="s">
        <v>864</v>
      </c>
    </row>
    <row r="215" customFormat="false" ht="16.5" hidden="false" customHeight="true" outlineLevel="0" collapsed="false">
      <c r="A215" s="5" t="str">
        <f aca="false">HYPERLINK("https://www.fabsurplus.com/sdi_catalog/salesItemDetails.do?id=79601")</f>
        <v>https://www.fabsurplus.com/sdi_catalog/salesItemDetails.do?id=79601</v>
      </c>
      <c r="B215" s="5" t="s">
        <v>865</v>
      </c>
      <c r="C215" s="5" t="s">
        <v>861</v>
      </c>
      <c r="D215" s="5" t="s">
        <v>866</v>
      </c>
      <c r="E215" s="5" t="s">
        <v>867</v>
      </c>
      <c r="F215" s="5" t="s">
        <v>16</v>
      </c>
      <c r="G215" s="5" t="s">
        <v>92</v>
      </c>
      <c r="H215" s="5" t="s">
        <v>18</v>
      </c>
      <c r="I215" s="5"/>
      <c r="J215" s="5" t="s">
        <v>19</v>
      </c>
      <c r="K215" s="5" t="s">
        <v>20</v>
      </c>
      <c r="L215" s="7" t="s">
        <v>868</v>
      </c>
    </row>
    <row r="216" customFormat="false" ht="16.5" hidden="false" customHeight="true" outlineLevel="0" collapsed="false">
      <c r="A216" s="2" t="str">
        <f aca="false">HYPERLINK("https://www.fabsurplus.com/sdi_catalog/salesItemDetails.do?id=79590")</f>
        <v>https://www.fabsurplus.com/sdi_catalog/salesItemDetails.do?id=79590</v>
      </c>
      <c r="B216" s="2" t="s">
        <v>869</v>
      </c>
      <c r="C216" s="2" t="s">
        <v>861</v>
      </c>
      <c r="D216" s="2" t="s">
        <v>870</v>
      </c>
      <c r="E216" s="2" t="s">
        <v>871</v>
      </c>
      <c r="F216" s="2" t="s">
        <v>16</v>
      </c>
      <c r="G216" s="2" t="s">
        <v>92</v>
      </c>
      <c r="H216" s="2" t="s">
        <v>35</v>
      </c>
      <c r="I216" s="3" t="n">
        <v>38869</v>
      </c>
      <c r="J216" s="2" t="s">
        <v>19</v>
      </c>
      <c r="K216" s="2" t="s">
        <v>20</v>
      </c>
      <c r="L216" s="4" t="s">
        <v>872</v>
      </c>
    </row>
    <row r="217" customFormat="false" ht="16.5" hidden="false" customHeight="true" outlineLevel="0" collapsed="false">
      <c r="A217" s="5" t="str">
        <f aca="false">HYPERLINK("https://www.fabsurplus.com/sdi_catalog/salesItemDetails.do?id=76613")</f>
        <v>https://www.fabsurplus.com/sdi_catalog/salesItemDetails.do?id=76613</v>
      </c>
      <c r="B217" s="5" t="s">
        <v>873</v>
      </c>
      <c r="C217" s="5" t="s">
        <v>861</v>
      </c>
      <c r="D217" s="5" t="s">
        <v>874</v>
      </c>
      <c r="E217" s="5" t="s">
        <v>875</v>
      </c>
      <c r="F217" s="5" t="s">
        <v>16</v>
      </c>
      <c r="G217" s="5" t="s">
        <v>92</v>
      </c>
      <c r="H217" s="5" t="s">
        <v>35</v>
      </c>
      <c r="I217" s="6" t="n">
        <v>39295</v>
      </c>
      <c r="J217" s="5" t="s">
        <v>107</v>
      </c>
      <c r="K217" s="5" t="s">
        <v>20</v>
      </c>
      <c r="L217" s="7" t="s">
        <v>876</v>
      </c>
    </row>
    <row r="218" customFormat="false" ht="16.5" hidden="false" customHeight="true" outlineLevel="0" collapsed="false">
      <c r="A218" s="5" t="str">
        <f aca="false">HYPERLINK("https://www.fabsurplus.com/sdi_catalog/salesItemDetails.do?id=21064")</f>
        <v>https://www.fabsurplus.com/sdi_catalog/salesItemDetails.do?id=21064</v>
      </c>
      <c r="B218" s="5" t="s">
        <v>877</v>
      </c>
      <c r="C218" s="5" t="s">
        <v>878</v>
      </c>
      <c r="D218" s="5" t="s">
        <v>879</v>
      </c>
      <c r="E218" s="5" t="s">
        <v>880</v>
      </c>
      <c r="F218" s="5" t="s">
        <v>16</v>
      </c>
      <c r="G218" s="5" t="s">
        <v>27</v>
      </c>
      <c r="H218" s="5" t="s">
        <v>18</v>
      </c>
      <c r="I218" s="6" t="n">
        <v>35309</v>
      </c>
      <c r="J218" s="5" t="s">
        <v>19</v>
      </c>
      <c r="K218" s="5" t="s">
        <v>20</v>
      </c>
      <c r="L218" s="7" t="s">
        <v>881</v>
      </c>
    </row>
    <row r="219" customFormat="false" ht="16.5" hidden="false" customHeight="true" outlineLevel="0" collapsed="false">
      <c r="A219" s="2" t="str">
        <f aca="false">HYPERLINK("https://www.fabsurplus.com/sdi_catalog/salesItemDetails.do?id=21270")</f>
        <v>https://www.fabsurplus.com/sdi_catalog/salesItemDetails.do?id=21270</v>
      </c>
      <c r="B219" s="2" t="s">
        <v>882</v>
      </c>
      <c r="C219" s="2" t="s">
        <v>878</v>
      </c>
      <c r="D219" s="2" t="s">
        <v>883</v>
      </c>
      <c r="E219" s="2" t="s">
        <v>884</v>
      </c>
      <c r="F219" s="2" t="s">
        <v>16</v>
      </c>
      <c r="G219" s="2" t="s">
        <v>27</v>
      </c>
      <c r="H219" s="2" t="s">
        <v>35</v>
      </c>
      <c r="I219" s="3" t="n">
        <v>35309</v>
      </c>
      <c r="J219" s="2" t="s">
        <v>19</v>
      </c>
      <c r="K219" s="2" t="s">
        <v>20</v>
      </c>
      <c r="L219" s="4" t="s">
        <v>885</v>
      </c>
    </row>
    <row r="220" customFormat="false" ht="16.5" hidden="false" customHeight="true" outlineLevel="0" collapsed="false">
      <c r="A220" s="5" t="str">
        <f aca="false">HYPERLINK("https://www.fabsurplus.com/sdi_catalog/salesItemDetails.do?id=78124")</f>
        <v>https://www.fabsurplus.com/sdi_catalog/salesItemDetails.do?id=78124</v>
      </c>
      <c r="B220" s="5" t="s">
        <v>886</v>
      </c>
      <c r="C220" s="5" t="s">
        <v>878</v>
      </c>
      <c r="D220" s="5" t="s">
        <v>887</v>
      </c>
      <c r="E220" s="5" t="s">
        <v>888</v>
      </c>
      <c r="F220" s="5" t="s">
        <v>16</v>
      </c>
      <c r="G220" s="5" t="s">
        <v>168</v>
      </c>
      <c r="H220" s="5" t="s">
        <v>18</v>
      </c>
      <c r="I220" s="6" t="n">
        <v>35309</v>
      </c>
      <c r="J220" s="5" t="s">
        <v>19</v>
      </c>
      <c r="K220" s="5" t="s">
        <v>20</v>
      </c>
      <c r="L220" s="7" t="s">
        <v>889</v>
      </c>
    </row>
    <row r="221" customFormat="false" ht="16.5" hidden="false" customHeight="true" outlineLevel="0" collapsed="false">
      <c r="A221" s="2" t="str">
        <f aca="false">HYPERLINK("https://www.fabsurplus.com/sdi_catalog/salesItemDetails.do?id=2181")</f>
        <v>https://www.fabsurplus.com/sdi_catalog/salesItemDetails.do?id=2181</v>
      </c>
      <c r="B221" s="2" t="s">
        <v>890</v>
      </c>
      <c r="C221" s="2" t="s">
        <v>878</v>
      </c>
      <c r="D221" s="2" t="s">
        <v>891</v>
      </c>
      <c r="E221" s="2" t="s">
        <v>892</v>
      </c>
      <c r="F221" s="2" t="s">
        <v>16</v>
      </c>
      <c r="G221" s="2" t="s">
        <v>521</v>
      </c>
      <c r="H221" s="2" t="s">
        <v>279</v>
      </c>
      <c r="I221" s="3" t="n">
        <v>33939</v>
      </c>
      <c r="J221" s="2" t="s">
        <v>107</v>
      </c>
      <c r="K221" s="2" t="s">
        <v>20</v>
      </c>
      <c r="L221" s="4" t="s">
        <v>893</v>
      </c>
    </row>
    <row r="222" customFormat="false" ht="16.5" hidden="false" customHeight="true" outlineLevel="0" collapsed="false">
      <c r="A222" s="5" t="str">
        <f aca="false">HYPERLINK("https://www.fabsurplus.com/sdi_catalog/salesItemDetails.do?id=100721")</f>
        <v>https://www.fabsurplus.com/sdi_catalog/salesItemDetails.do?id=100721</v>
      </c>
      <c r="B222" s="5" t="s">
        <v>894</v>
      </c>
      <c r="C222" s="5" t="s">
        <v>895</v>
      </c>
      <c r="D222" s="5" t="s">
        <v>896</v>
      </c>
      <c r="E222" s="5" t="s">
        <v>897</v>
      </c>
      <c r="F222" s="5" t="s">
        <v>16</v>
      </c>
      <c r="G222" s="5" t="s">
        <v>63</v>
      </c>
      <c r="H222" s="5" t="s">
        <v>18</v>
      </c>
      <c r="I222" s="6" t="n">
        <v>38139</v>
      </c>
      <c r="J222" s="5" t="s">
        <v>19</v>
      </c>
      <c r="K222" s="5" t="s">
        <v>20</v>
      </c>
      <c r="L222" s="7" t="s">
        <v>898</v>
      </c>
    </row>
    <row r="223" customFormat="false" ht="16.5" hidden="false" customHeight="true" outlineLevel="0" collapsed="false">
      <c r="A223" s="5" t="str">
        <f aca="false">HYPERLINK("https://www.fabsurplus.com/sdi_catalog/salesItemDetails.do?id=100901")</f>
        <v>https://www.fabsurplus.com/sdi_catalog/salesItemDetails.do?id=100901</v>
      </c>
      <c r="B223" s="5" t="s">
        <v>899</v>
      </c>
      <c r="C223" s="5" t="s">
        <v>900</v>
      </c>
      <c r="D223" s="5" t="s">
        <v>901</v>
      </c>
      <c r="E223" s="5" t="s">
        <v>572</v>
      </c>
      <c r="F223" s="5" t="s">
        <v>16</v>
      </c>
      <c r="G223" s="5" t="s">
        <v>63</v>
      </c>
      <c r="H223" s="5" t="s">
        <v>35</v>
      </c>
      <c r="I223" s="6" t="n">
        <v>38139</v>
      </c>
      <c r="J223" s="5" t="s">
        <v>107</v>
      </c>
      <c r="K223" s="5" t="s">
        <v>20</v>
      </c>
      <c r="L223" s="7" t="s">
        <v>902</v>
      </c>
    </row>
    <row r="224" customFormat="false" ht="16.5" hidden="false" customHeight="true" outlineLevel="0" collapsed="false">
      <c r="A224" s="5" t="str">
        <f aca="false">HYPERLINK("https://www.fabsurplus.com/sdi_catalog/salesItemDetails.do?id=78361")</f>
        <v>https://www.fabsurplus.com/sdi_catalog/salesItemDetails.do?id=78361</v>
      </c>
      <c r="B224" s="5" t="s">
        <v>903</v>
      </c>
      <c r="C224" s="5" t="s">
        <v>895</v>
      </c>
      <c r="D224" s="5" t="s">
        <v>904</v>
      </c>
      <c r="E224" s="5" t="s">
        <v>905</v>
      </c>
      <c r="F224" s="5" t="s">
        <v>16</v>
      </c>
      <c r="G224" s="5" t="s">
        <v>63</v>
      </c>
      <c r="H224" s="5" t="s">
        <v>279</v>
      </c>
      <c r="I224" s="6" t="n">
        <v>35462</v>
      </c>
      <c r="J224" s="5" t="s">
        <v>19</v>
      </c>
      <c r="K224" s="5" t="s">
        <v>20</v>
      </c>
      <c r="L224" s="7" t="s">
        <v>906</v>
      </c>
    </row>
    <row r="225" customFormat="false" ht="16.5" hidden="false" customHeight="true" outlineLevel="0" collapsed="false">
      <c r="A225" s="2" t="str">
        <f aca="false">HYPERLINK("https://www.fabsurplus.com/sdi_catalog/salesItemDetails.do?id=54232")</f>
        <v>https://www.fabsurplus.com/sdi_catalog/salesItemDetails.do?id=54232</v>
      </c>
      <c r="B225" s="2" t="s">
        <v>907</v>
      </c>
      <c r="C225" s="2" t="s">
        <v>895</v>
      </c>
      <c r="D225" s="2" t="s">
        <v>908</v>
      </c>
      <c r="E225" s="2" t="s">
        <v>909</v>
      </c>
      <c r="F225" s="2" t="s">
        <v>16</v>
      </c>
      <c r="G225" s="2" t="s">
        <v>75</v>
      </c>
      <c r="H225" s="2" t="s">
        <v>35</v>
      </c>
      <c r="I225" s="3" t="n">
        <v>36678</v>
      </c>
      <c r="J225" s="2" t="s">
        <v>19</v>
      </c>
      <c r="K225" s="2" t="s">
        <v>20</v>
      </c>
      <c r="L225" s="4" t="s">
        <v>910</v>
      </c>
    </row>
    <row r="226" customFormat="false" ht="16.5" hidden="false" customHeight="true" outlineLevel="0" collapsed="false">
      <c r="A226" s="2" t="str">
        <f aca="false">HYPERLINK("https://www.fabsurplus.com/sdi_catalog/salesItemDetails.do?id=100896")</f>
        <v>https://www.fabsurplus.com/sdi_catalog/salesItemDetails.do?id=100896</v>
      </c>
      <c r="B226" s="2" t="s">
        <v>911</v>
      </c>
      <c r="C226" s="2" t="s">
        <v>900</v>
      </c>
      <c r="D226" s="2" t="s">
        <v>912</v>
      </c>
      <c r="E226" s="2" t="s">
        <v>913</v>
      </c>
      <c r="F226" s="2" t="s">
        <v>16</v>
      </c>
      <c r="G226" s="2" t="s">
        <v>58</v>
      </c>
      <c r="H226" s="2" t="s">
        <v>18</v>
      </c>
      <c r="I226" s="3" t="n">
        <v>42248</v>
      </c>
      <c r="J226" s="2" t="s">
        <v>19</v>
      </c>
      <c r="K226" s="2" t="s">
        <v>20</v>
      </c>
      <c r="L226" s="4" t="s">
        <v>914</v>
      </c>
    </row>
    <row r="227" customFormat="false" ht="16.5" hidden="false" customHeight="true" outlineLevel="0" collapsed="false">
      <c r="A227" s="5" t="str">
        <f aca="false">HYPERLINK("https://www.fabsurplus.com/sdi_catalog/salesItemDetails.do?id=100897")</f>
        <v>https://www.fabsurplus.com/sdi_catalog/salesItemDetails.do?id=100897</v>
      </c>
      <c r="B227" s="5" t="s">
        <v>915</v>
      </c>
      <c r="C227" s="5" t="s">
        <v>900</v>
      </c>
      <c r="D227" s="5" t="s">
        <v>916</v>
      </c>
      <c r="E227" s="5" t="s">
        <v>913</v>
      </c>
      <c r="F227" s="5" t="s">
        <v>16</v>
      </c>
      <c r="G227" s="5" t="s">
        <v>58</v>
      </c>
      <c r="H227" s="5" t="s">
        <v>18</v>
      </c>
      <c r="I227" s="6" t="n">
        <v>42309</v>
      </c>
      <c r="J227" s="5" t="s">
        <v>19</v>
      </c>
      <c r="K227" s="5" t="s">
        <v>20</v>
      </c>
      <c r="L227" s="7" t="s">
        <v>914</v>
      </c>
    </row>
    <row r="228" customFormat="false" ht="16.5" hidden="false" customHeight="true" outlineLevel="0" collapsed="false">
      <c r="A228" s="2" t="str">
        <f aca="false">HYPERLINK("https://www.fabsurplus.com/sdi_catalog/salesItemDetails.do?id=100710")</f>
        <v>https://www.fabsurplus.com/sdi_catalog/salesItemDetails.do?id=100710</v>
      </c>
      <c r="B228" s="2" t="s">
        <v>917</v>
      </c>
      <c r="C228" s="2" t="s">
        <v>918</v>
      </c>
      <c r="D228" s="2" t="s">
        <v>919</v>
      </c>
      <c r="E228" s="2" t="s">
        <v>920</v>
      </c>
      <c r="F228" s="2" t="s">
        <v>16</v>
      </c>
      <c r="G228" s="2" t="s">
        <v>113</v>
      </c>
      <c r="H228" s="2" t="s">
        <v>35</v>
      </c>
      <c r="I228" s="2"/>
      <c r="J228" s="2" t="s">
        <v>19</v>
      </c>
      <c r="K228" s="2" t="s">
        <v>20</v>
      </c>
      <c r="L228" s="2" t="s">
        <v>114</v>
      </c>
    </row>
    <row r="229" customFormat="false" ht="16.5" hidden="false" customHeight="true" outlineLevel="0" collapsed="false">
      <c r="A229" s="5" t="str">
        <f aca="false">HYPERLINK("https://www.fabsurplus.com/sdi_catalog/salesItemDetails.do?id=100895")</f>
        <v>https://www.fabsurplus.com/sdi_catalog/salesItemDetails.do?id=100895</v>
      </c>
      <c r="B229" s="5" t="s">
        <v>921</v>
      </c>
      <c r="C229" s="5" t="s">
        <v>922</v>
      </c>
      <c r="D229" s="5" t="s">
        <v>923</v>
      </c>
      <c r="E229" s="5" t="s">
        <v>924</v>
      </c>
      <c r="F229" s="5" t="s">
        <v>16</v>
      </c>
      <c r="G229" s="5" t="s">
        <v>144</v>
      </c>
      <c r="H229" s="5" t="s">
        <v>35</v>
      </c>
      <c r="I229" s="6" t="n">
        <v>42125</v>
      </c>
      <c r="J229" s="5" t="s">
        <v>19</v>
      </c>
      <c r="K229" s="5" t="s">
        <v>20</v>
      </c>
      <c r="L229" s="7" t="s">
        <v>925</v>
      </c>
    </row>
    <row r="230" customFormat="false" ht="16.5" hidden="false" customHeight="true" outlineLevel="0" collapsed="false">
      <c r="A230" s="5" t="str">
        <f aca="false">HYPERLINK("https://www.fabsurplus.com/sdi_catalog/salesItemDetails.do?id=84082")</f>
        <v>https://www.fabsurplus.com/sdi_catalog/salesItemDetails.do?id=84082</v>
      </c>
      <c r="B230" s="5" t="s">
        <v>926</v>
      </c>
      <c r="C230" s="5" t="s">
        <v>927</v>
      </c>
      <c r="D230" s="5" t="s">
        <v>928</v>
      </c>
      <c r="E230" s="5" t="s">
        <v>929</v>
      </c>
      <c r="F230" s="5" t="s">
        <v>16</v>
      </c>
      <c r="G230" s="5" t="s">
        <v>345</v>
      </c>
      <c r="H230" s="5" t="s">
        <v>734</v>
      </c>
      <c r="I230" s="6" t="n">
        <v>36312</v>
      </c>
      <c r="J230" s="5" t="s">
        <v>19</v>
      </c>
      <c r="K230" s="5" t="s">
        <v>20</v>
      </c>
      <c r="L230" s="7" t="s">
        <v>930</v>
      </c>
    </row>
    <row r="231" customFormat="false" ht="16.5" hidden="false" customHeight="true" outlineLevel="0" collapsed="false">
      <c r="A231" s="5" t="str">
        <f aca="false">HYPERLINK("https://www.fabsurplus.com/sdi_catalog/salesItemDetails.do?id=95409")</f>
        <v>https://www.fabsurplus.com/sdi_catalog/salesItemDetails.do?id=95409</v>
      </c>
      <c r="B231" s="5" t="s">
        <v>931</v>
      </c>
      <c r="C231" s="5" t="s">
        <v>927</v>
      </c>
      <c r="D231" s="5" t="s">
        <v>928</v>
      </c>
      <c r="E231" s="5" t="s">
        <v>929</v>
      </c>
      <c r="F231" s="5" t="s">
        <v>16</v>
      </c>
      <c r="G231" s="5" t="s">
        <v>345</v>
      </c>
      <c r="H231" s="5" t="s">
        <v>734</v>
      </c>
      <c r="I231" s="6" t="n">
        <v>36312</v>
      </c>
      <c r="J231" s="5" t="s">
        <v>19</v>
      </c>
      <c r="K231" s="5" t="s">
        <v>20</v>
      </c>
      <c r="L231" s="7" t="s">
        <v>930</v>
      </c>
    </row>
    <row r="232" customFormat="false" ht="16.5" hidden="false" customHeight="true" outlineLevel="0" collapsed="false">
      <c r="A232" s="2" t="str">
        <f aca="false">HYPERLINK("https://www.fabsurplus.com/sdi_catalog/salesItemDetails.do?id=101521")</f>
        <v>https://www.fabsurplus.com/sdi_catalog/salesItemDetails.do?id=101521</v>
      </c>
      <c r="B232" s="2" t="s">
        <v>932</v>
      </c>
      <c r="C232" s="2" t="s">
        <v>927</v>
      </c>
      <c r="D232" s="2" t="s">
        <v>933</v>
      </c>
      <c r="E232" s="2" t="s">
        <v>934</v>
      </c>
      <c r="F232" s="2" t="s">
        <v>16</v>
      </c>
      <c r="G232" s="2" t="s">
        <v>173</v>
      </c>
      <c r="H232" s="2"/>
      <c r="I232" s="2"/>
      <c r="J232" s="2" t="s">
        <v>19</v>
      </c>
      <c r="K232" s="2"/>
      <c r="L232" s="2" t="s">
        <v>174</v>
      </c>
    </row>
    <row r="233" customFormat="false" ht="16.5" hidden="false" customHeight="true" outlineLevel="0" collapsed="false">
      <c r="A233" s="2" t="str">
        <f aca="false">HYPERLINK("https://www.fabsurplus.com/sdi_catalog/salesItemDetails.do?id=101025")</f>
        <v>https://www.fabsurplus.com/sdi_catalog/salesItemDetails.do?id=101025</v>
      </c>
      <c r="B233" s="2" t="s">
        <v>935</v>
      </c>
      <c r="C233" s="2" t="s">
        <v>936</v>
      </c>
      <c r="D233" s="2" t="s">
        <v>937</v>
      </c>
      <c r="E233" s="2" t="s">
        <v>938</v>
      </c>
      <c r="F233" s="2" t="s">
        <v>16</v>
      </c>
      <c r="G233" s="2" t="s">
        <v>99</v>
      </c>
      <c r="H233" s="2" t="s">
        <v>18</v>
      </c>
      <c r="I233" s="3" t="n">
        <v>35217</v>
      </c>
      <c r="J233" s="2" t="s">
        <v>19</v>
      </c>
      <c r="K233" s="2" t="s">
        <v>20</v>
      </c>
      <c r="L233" s="2" t="s">
        <v>939</v>
      </c>
    </row>
    <row r="234" customFormat="false" ht="16.5" hidden="false" customHeight="true" outlineLevel="0" collapsed="false">
      <c r="A234" s="5" t="str">
        <f aca="false">HYPERLINK("https://www.fabsurplus.com/sdi_catalog/salesItemDetails.do?id=101026")</f>
        <v>https://www.fabsurplus.com/sdi_catalog/salesItemDetails.do?id=101026</v>
      </c>
      <c r="B234" s="5" t="s">
        <v>940</v>
      </c>
      <c r="C234" s="5" t="s">
        <v>936</v>
      </c>
      <c r="D234" s="5" t="s">
        <v>937</v>
      </c>
      <c r="E234" s="5" t="s">
        <v>938</v>
      </c>
      <c r="F234" s="5" t="s">
        <v>16</v>
      </c>
      <c r="G234" s="5" t="s">
        <v>99</v>
      </c>
      <c r="H234" s="5" t="s">
        <v>18</v>
      </c>
      <c r="I234" s="6" t="n">
        <v>35217</v>
      </c>
      <c r="J234" s="5" t="s">
        <v>19</v>
      </c>
      <c r="K234" s="5" t="s">
        <v>20</v>
      </c>
      <c r="L234" s="5" t="s">
        <v>939</v>
      </c>
    </row>
    <row r="235" customFormat="false" ht="16.5" hidden="false" customHeight="true" outlineLevel="0" collapsed="false">
      <c r="A235" s="2" t="str">
        <f aca="false">HYPERLINK("https://www.fabsurplus.com/sdi_catalog/salesItemDetails.do?id=101027")</f>
        <v>https://www.fabsurplus.com/sdi_catalog/salesItemDetails.do?id=101027</v>
      </c>
      <c r="B235" s="2" t="s">
        <v>941</v>
      </c>
      <c r="C235" s="2" t="s">
        <v>936</v>
      </c>
      <c r="D235" s="2" t="s">
        <v>937</v>
      </c>
      <c r="E235" s="2" t="s">
        <v>938</v>
      </c>
      <c r="F235" s="2" t="s">
        <v>16</v>
      </c>
      <c r="G235" s="2" t="s">
        <v>99</v>
      </c>
      <c r="H235" s="2" t="s">
        <v>18</v>
      </c>
      <c r="I235" s="3" t="n">
        <v>35217</v>
      </c>
      <c r="J235" s="2" t="s">
        <v>19</v>
      </c>
      <c r="K235" s="2" t="s">
        <v>20</v>
      </c>
      <c r="L235" s="2" t="s">
        <v>939</v>
      </c>
    </row>
    <row r="236" customFormat="false" ht="16.5" hidden="false" customHeight="true" outlineLevel="0" collapsed="false">
      <c r="A236" s="5" t="str">
        <f aca="false">HYPERLINK("https://www.fabsurplus.com/sdi_catalog/salesItemDetails.do?id=100756")</f>
        <v>https://www.fabsurplus.com/sdi_catalog/salesItemDetails.do?id=100756</v>
      </c>
      <c r="B236" s="5" t="s">
        <v>942</v>
      </c>
      <c r="C236" s="5" t="s">
        <v>943</v>
      </c>
      <c r="D236" s="5" t="s">
        <v>944</v>
      </c>
      <c r="E236" s="5" t="s">
        <v>945</v>
      </c>
      <c r="F236" s="5" t="s">
        <v>16</v>
      </c>
      <c r="G236" s="5"/>
      <c r="H236" s="5"/>
      <c r="I236" s="5"/>
      <c r="J236" s="5" t="s">
        <v>19</v>
      </c>
      <c r="K236" s="5"/>
      <c r="L236" s="5"/>
    </row>
    <row r="237" customFormat="false" ht="16.5" hidden="false" customHeight="true" outlineLevel="0" collapsed="false">
      <c r="A237" s="2" t="str">
        <f aca="false">HYPERLINK("https://www.fabsurplus.com/sdi_catalog/salesItemDetails.do?id=101010")</f>
        <v>https://www.fabsurplus.com/sdi_catalog/salesItemDetails.do?id=101010</v>
      </c>
      <c r="B237" s="2" t="s">
        <v>946</v>
      </c>
      <c r="C237" s="2" t="s">
        <v>947</v>
      </c>
      <c r="D237" s="2" t="s">
        <v>948</v>
      </c>
      <c r="E237" s="2" t="s">
        <v>949</v>
      </c>
      <c r="F237" s="2" t="s">
        <v>16</v>
      </c>
      <c r="G237" s="2"/>
      <c r="H237" s="2" t="s">
        <v>35</v>
      </c>
      <c r="I237" s="3" t="n">
        <v>40330</v>
      </c>
      <c r="J237" s="2" t="s">
        <v>19</v>
      </c>
      <c r="K237" s="2"/>
      <c r="L237" s="2" t="s">
        <v>307</v>
      </c>
    </row>
    <row r="238" customFormat="false" ht="16.5" hidden="false" customHeight="true" outlineLevel="0" collapsed="false">
      <c r="A238" s="5" t="str">
        <f aca="false">HYPERLINK("https://www.fabsurplus.com/sdi_catalog/salesItemDetails.do?id=101011")</f>
        <v>https://www.fabsurplus.com/sdi_catalog/salesItemDetails.do?id=101011</v>
      </c>
      <c r="B238" s="5" t="s">
        <v>950</v>
      </c>
      <c r="C238" s="5" t="s">
        <v>947</v>
      </c>
      <c r="D238" s="5" t="s">
        <v>951</v>
      </c>
      <c r="E238" s="5" t="s">
        <v>952</v>
      </c>
      <c r="F238" s="5" t="s">
        <v>16</v>
      </c>
      <c r="G238" s="5"/>
      <c r="H238" s="5" t="s">
        <v>35</v>
      </c>
      <c r="I238" s="6" t="n">
        <v>41426</v>
      </c>
      <c r="J238" s="5" t="s">
        <v>19</v>
      </c>
      <c r="K238" s="5"/>
      <c r="L238" s="5" t="s">
        <v>307</v>
      </c>
    </row>
    <row r="239" customFormat="false" ht="16.5" hidden="false" customHeight="true" outlineLevel="0" collapsed="false">
      <c r="A239" s="2" t="str">
        <f aca="false">HYPERLINK("https://www.fabsurplus.com/sdi_catalog/salesItemDetails.do?id=87651")</f>
        <v>https://www.fabsurplus.com/sdi_catalog/salesItemDetails.do?id=87651</v>
      </c>
      <c r="B239" s="2" t="s">
        <v>953</v>
      </c>
      <c r="C239" s="2" t="s">
        <v>954</v>
      </c>
      <c r="D239" s="2" t="s">
        <v>955</v>
      </c>
      <c r="E239" s="2" t="s">
        <v>283</v>
      </c>
      <c r="F239" s="2" t="s">
        <v>16</v>
      </c>
      <c r="G239" s="2" t="s">
        <v>63</v>
      </c>
      <c r="H239" s="2" t="s">
        <v>18</v>
      </c>
      <c r="I239" s="3" t="n">
        <v>39600</v>
      </c>
      <c r="J239" s="2" t="s">
        <v>19</v>
      </c>
      <c r="K239" s="2" t="s">
        <v>20</v>
      </c>
      <c r="L239" s="4" t="s">
        <v>956</v>
      </c>
    </row>
    <row r="240" customFormat="false" ht="16.5" hidden="false" customHeight="true" outlineLevel="0" collapsed="false">
      <c r="A240" s="2" t="str">
        <f aca="false">HYPERLINK("https://www.fabsurplus.com/sdi_catalog/salesItemDetails.do?id=101017")</f>
        <v>https://www.fabsurplus.com/sdi_catalog/salesItemDetails.do?id=101017</v>
      </c>
      <c r="B240" s="2" t="s">
        <v>957</v>
      </c>
      <c r="C240" s="2" t="s">
        <v>958</v>
      </c>
      <c r="D240" s="2" t="s">
        <v>959</v>
      </c>
      <c r="E240" s="2" t="s">
        <v>960</v>
      </c>
      <c r="F240" s="2" t="s">
        <v>961</v>
      </c>
      <c r="G240" s="2"/>
      <c r="H240" s="2" t="s">
        <v>962</v>
      </c>
      <c r="I240" s="2"/>
      <c r="J240" s="2" t="s">
        <v>19</v>
      </c>
      <c r="K240" s="2" t="s">
        <v>20</v>
      </c>
      <c r="L240" s="4" t="s">
        <v>963</v>
      </c>
    </row>
    <row r="241" customFormat="false" ht="16.5" hidden="false" customHeight="true" outlineLevel="0" collapsed="false">
      <c r="A241" s="5" t="str">
        <f aca="false">HYPERLINK("https://www.fabsurplus.com/sdi_catalog/salesItemDetails.do?id=15619")</f>
        <v>https://www.fabsurplus.com/sdi_catalog/salesItemDetails.do?id=15619</v>
      </c>
      <c r="B241" s="5" t="s">
        <v>964</v>
      </c>
      <c r="C241" s="5" t="s">
        <v>965</v>
      </c>
      <c r="D241" s="5" t="s">
        <v>966</v>
      </c>
      <c r="E241" s="5" t="s">
        <v>967</v>
      </c>
      <c r="F241" s="5" t="s">
        <v>192</v>
      </c>
      <c r="G241" s="5" t="s">
        <v>779</v>
      </c>
      <c r="H241" s="5" t="s">
        <v>35</v>
      </c>
      <c r="I241" s="6" t="n">
        <v>31533</v>
      </c>
      <c r="J241" s="5" t="s">
        <v>19</v>
      </c>
      <c r="K241" s="5" t="s">
        <v>20</v>
      </c>
      <c r="L241" s="7" t="s">
        <v>968</v>
      </c>
    </row>
    <row r="242" customFormat="false" ht="16.5" hidden="false" customHeight="true" outlineLevel="0" collapsed="false">
      <c r="A242" s="2" t="str">
        <f aca="false">HYPERLINK("https://www.fabsurplus.com/sdi_catalog/salesItemDetails.do?id=79594")</f>
        <v>https://www.fabsurplus.com/sdi_catalog/salesItemDetails.do?id=79594</v>
      </c>
      <c r="B242" s="2" t="s">
        <v>969</v>
      </c>
      <c r="C242" s="2" t="s">
        <v>970</v>
      </c>
      <c r="D242" s="2" t="s">
        <v>971</v>
      </c>
      <c r="E242" s="2" t="s">
        <v>972</v>
      </c>
      <c r="F242" s="2" t="s">
        <v>16</v>
      </c>
      <c r="G242" s="2" t="s">
        <v>113</v>
      </c>
      <c r="H242" s="2" t="s">
        <v>35</v>
      </c>
      <c r="I242" s="3" t="n">
        <v>34851</v>
      </c>
      <c r="J242" s="2" t="s">
        <v>19</v>
      </c>
      <c r="K242" s="2" t="s">
        <v>20</v>
      </c>
      <c r="L242" s="4" t="s">
        <v>973</v>
      </c>
    </row>
    <row r="243" customFormat="false" ht="16.5" hidden="false" customHeight="true" outlineLevel="0" collapsed="false">
      <c r="A243" s="5" t="str">
        <f aca="false">HYPERLINK("https://www.fabsurplus.com/sdi_catalog/salesItemDetails.do?id=100711")</f>
        <v>https://www.fabsurplus.com/sdi_catalog/salesItemDetails.do?id=100711</v>
      </c>
      <c r="B243" s="5" t="s">
        <v>974</v>
      </c>
      <c r="C243" s="5" t="s">
        <v>975</v>
      </c>
      <c r="D243" s="5" t="s">
        <v>976</v>
      </c>
      <c r="E243" s="5" t="s">
        <v>977</v>
      </c>
      <c r="F243" s="5" t="s">
        <v>16</v>
      </c>
      <c r="G243" s="5" t="s">
        <v>268</v>
      </c>
      <c r="H243" s="5" t="s">
        <v>35</v>
      </c>
      <c r="I243" s="5"/>
      <c r="J243" s="5" t="s">
        <v>19</v>
      </c>
      <c r="K243" s="5" t="s">
        <v>20</v>
      </c>
      <c r="L243" s="5" t="s">
        <v>114</v>
      </c>
    </row>
    <row r="244" customFormat="false" ht="16.5" hidden="false" customHeight="true" outlineLevel="0" collapsed="false">
      <c r="A244" s="2" t="str">
        <f aca="false">HYPERLINK("https://www.fabsurplus.com/sdi_catalog/salesItemDetails.do?id=100712")</f>
        <v>https://www.fabsurplus.com/sdi_catalog/salesItemDetails.do?id=100712</v>
      </c>
      <c r="B244" s="2" t="s">
        <v>978</v>
      </c>
      <c r="C244" s="2" t="s">
        <v>979</v>
      </c>
      <c r="D244" s="2" t="s">
        <v>980</v>
      </c>
      <c r="E244" s="2" t="s">
        <v>981</v>
      </c>
      <c r="F244" s="2" t="s">
        <v>16</v>
      </c>
      <c r="G244" s="2" t="s">
        <v>268</v>
      </c>
      <c r="H244" s="2" t="s">
        <v>18</v>
      </c>
      <c r="I244" s="3" t="n">
        <v>41061</v>
      </c>
      <c r="J244" s="2" t="s">
        <v>19</v>
      </c>
      <c r="K244" s="2" t="s">
        <v>20</v>
      </c>
      <c r="L244" s="4" t="s">
        <v>982</v>
      </c>
    </row>
    <row r="245" customFormat="false" ht="16.5" hidden="false" customHeight="true" outlineLevel="0" collapsed="false">
      <c r="A245" s="5" t="str">
        <f aca="false">HYPERLINK("https://www.fabsurplus.com/sdi_catalog/salesItemDetails.do?id=80238")</f>
        <v>https://www.fabsurplus.com/sdi_catalog/salesItemDetails.do?id=80238</v>
      </c>
      <c r="B245" s="5" t="s">
        <v>983</v>
      </c>
      <c r="C245" s="5" t="s">
        <v>979</v>
      </c>
      <c r="D245" s="5" t="s">
        <v>984</v>
      </c>
      <c r="E245" s="5" t="s">
        <v>985</v>
      </c>
      <c r="F245" s="5" t="s">
        <v>16</v>
      </c>
      <c r="G245" s="5" t="s">
        <v>268</v>
      </c>
      <c r="H245" s="5" t="s">
        <v>18</v>
      </c>
      <c r="I245" s="6" t="n">
        <v>34851</v>
      </c>
      <c r="J245" s="5" t="s">
        <v>19</v>
      </c>
      <c r="K245" s="5" t="s">
        <v>20</v>
      </c>
      <c r="L245" s="7" t="s">
        <v>986</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2020-11-04T10:35:29Z</dcterms:modified>
  <cp:revision>8</cp:revision>
  <dc:subject/>
  <dc:title/>
</cp:coreProperties>
</file>