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lesitem export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<sst xmlns="http://schemas.openxmlformats.org/spreadsheetml/2006/main" count="1415" uniqueCount="544">
  <si>
    <t xml:space="preserve">WAFER FAB EQUIPMENT</t>
  </si>
  <si>
    <t xml:space="preserve">WEB LINK</t>
  </si>
  <si>
    <t xml:space="preserve">SDI ID</t>
  </si>
  <si>
    <t xml:space="preserve">Manufacturer</t>
  </si>
  <si>
    <t xml:space="preserve">Model</t>
  </si>
  <si>
    <t xml:space="preserve">Description</t>
  </si>
  <si>
    <t xml:space="preserve">QTY</t>
  </si>
  <si>
    <t xml:space="preserve">Version</t>
  </si>
  <si>
    <t xml:space="preserve">Condition</t>
  </si>
  <si>
    <t xml:space="preserve">Vintage</t>
  </si>
  <si>
    <t xml:space="preserve">Sales conditions</t>
  </si>
  <si>
    <t xml:space="preserve">Lead Time</t>
  </si>
  <si>
    <t xml:space="preserve">Location</t>
  </si>
  <si>
    <t xml:space="preserve">34740</t>
  </si>
  <si>
    <t xml:space="preserve">AP &amp; S</t>
  </si>
  <si>
    <t xml:space="preserve">TwinStep-B H3P04</t>
  </si>
  <si>
    <t xml:space="preserve">Semi-Automatic Wet Bench, used for H3PO4 with a 2 stage Megasonic and QDR</t>
  </si>
  <si>
    <t xml:space="preserve">1</t>
  </si>
  <si>
    <t xml:space="preserve">200 mm</t>
  </si>
  <si>
    <t xml:space="preserve">excellent</t>
  </si>
  <si>
    <t xml:space="preserve">as is where is</t>
  </si>
  <si>
    <t xml:space="preserve">immediately</t>
  </si>
  <si>
    <t xml:space="preserve">Italy</t>
  </si>
  <si>
    <t xml:space="preserve">83514</t>
  </si>
  <si>
    <t xml:space="preserve">Applied Materials</t>
  </si>
  <si>
    <t xml:space="preserve">Opal 7830i Enhanced</t>
  </si>
  <si>
    <t xml:space="preserve">CD-SEM</t>
  </si>
  <si>
    <t xml:space="preserve">100 mm to 200 mm</t>
  </si>
  <si>
    <t xml:space="preserve">109063</t>
  </si>
  <si>
    <t xml:space="preserve">Mirra Mesa</t>
  </si>
  <si>
    <t xml:space="preserve">Oxide CMP system, with SMIF</t>
  </si>
  <si>
    <t xml:space="preserve">refurbished</t>
  </si>
  <si>
    <t xml:space="preserve">inquire</t>
  </si>
  <si>
    <t xml:space="preserve">1 month</t>
  </si>
  <si>
    <t xml:space="preserve">Singapore</t>
  </si>
  <si>
    <t xml:space="preserve">109088</t>
  </si>
  <si>
    <t xml:space="preserve">SEMVISION G3 Lite</t>
  </si>
  <si>
    <t xml:space="preserve">Defect Review SEM</t>
  </si>
  <si>
    <t xml:space="preserve">300 mm</t>
  </si>
  <si>
    <t xml:space="preserve">6 months</t>
  </si>
  <si>
    <t xml:space="preserve">109112</t>
  </si>
  <si>
    <t xml:space="preserve">Verity 2</t>
  </si>
  <si>
    <t xml:space="preserve">CD MEASUREMENT SEM</t>
  </si>
  <si>
    <t xml:space="preserve">110603</t>
  </si>
  <si>
    <t xml:space="preserve">Camtek</t>
  </si>
  <si>
    <t xml:space="preserve">EM3</t>
  </si>
  <si>
    <t xml:space="preserve">TEM and SEM sample preparation system</t>
  </si>
  <si>
    <t xml:space="preserve">Laboratory</t>
  </si>
  <si>
    <t xml:space="preserve">Germany</t>
  </si>
  <si>
    <t xml:space="preserve">110604</t>
  </si>
  <si>
    <t xml:space="preserve">CAMTEK</t>
  </si>
  <si>
    <t xml:space="preserve">XACT</t>
  </si>
  <si>
    <t xml:space="preserve">TEM/STEM sample preparation system</t>
  </si>
  <si>
    <t xml:space="preserve">83513</t>
  </si>
  <si>
    <t xml:space="preserve">Entegris</t>
  </si>
  <si>
    <t xml:space="preserve">RSPX-EUV-036</t>
  </si>
  <si>
    <t xml:space="preserve">Reticle Direct Purge Cabinet</t>
  </si>
  <si>
    <t xml:space="preserve">Facilities</t>
  </si>
  <si>
    <t xml:space="preserve">110593</t>
  </si>
  <si>
    <t xml:space="preserve">Expertech</t>
  </si>
  <si>
    <t xml:space="preserve">CTR-200</t>
  </si>
  <si>
    <t xml:space="preserve">Wet/Dry Oxidation Annealing System</t>
  </si>
  <si>
    <t xml:space="preserve">83515</t>
  </si>
  <si>
    <t xml:space="preserve">Extraction Systems</t>
  </si>
  <si>
    <t xml:space="preserve">TMB 150</t>
  </si>
  <si>
    <t xml:space="preserve">Photoresist Contamination Monitor System / Total Amine Analyzer</t>
  </si>
  <si>
    <t xml:space="preserve">76735</t>
  </si>
  <si>
    <t xml:space="preserve">GL Automation</t>
  </si>
  <si>
    <t xml:space="preserve">IDSCOPE</t>
  </si>
  <si>
    <t xml:space="preserve">Wafer bar code reader</t>
  </si>
  <si>
    <t xml:space="preserve">5</t>
  </si>
  <si>
    <t xml:space="preserve">110601</t>
  </si>
  <si>
    <t xml:space="preserve">Hitachi</t>
  </si>
  <si>
    <t xml:space="preserve">FB 2100</t>
  </si>
  <si>
    <t xml:space="preserve">FIB SEM</t>
  </si>
  <si>
    <t xml:space="preserve">good</t>
  </si>
  <si>
    <t xml:space="preserve">99394</t>
  </si>
  <si>
    <t xml:space="preserve">KARL SUSS</t>
  </si>
  <si>
    <t xml:space="preserve">MA 150</t>
  </si>
  <si>
    <t xml:space="preserve">Mask Aligner (Spare Parts)</t>
  </si>
  <si>
    <t xml:space="preserve">150  mm</t>
  </si>
  <si>
    <t xml:space="preserve">for spares use</t>
  </si>
  <si>
    <t xml:space="preserve">Israel</t>
  </si>
  <si>
    <t xml:space="preserve">110609</t>
  </si>
  <si>
    <t xml:space="preserve">Karl Suss</t>
  </si>
  <si>
    <t xml:space="preserve">MA 200</t>
  </si>
  <si>
    <t xml:space="preserve">Mask Aligner with CIC1000 lamp housing</t>
  </si>
  <si>
    <t xml:space="preserve">110612</t>
  </si>
  <si>
    <t xml:space="preserve">MA 56</t>
  </si>
  <si>
    <t xml:space="preserve">Mask Aligner</t>
  </si>
  <si>
    <t xml:space="preserve">110611</t>
  </si>
  <si>
    <t xml:space="preserve">MJB-3</t>
  </si>
  <si>
    <t xml:space="preserve">106897</t>
  </si>
  <si>
    <t xml:space="preserve">Karl Suss Micro Tec</t>
  </si>
  <si>
    <t xml:space="preserve">71632</t>
  </si>
  <si>
    <t xml:space="preserve">KLA-TENCOR</t>
  </si>
  <si>
    <t xml:space="preserve">2122</t>
  </si>
  <si>
    <t xml:space="preserve">Brightfield Wafer Defect Inspection System</t>
  </si>
  <si>
    <t xml:space="preserve">108716</t>
  </si>
  <si>
    <t xml:space="preserve">KLA-Tencor</t>
  </si>
  <si>
    <t xml:space="preserve">Surfscan 4500</t>
  </si>
  <si>
    <t xml:space="preserve">Unpatterned Wafer Surface Inspection</t>
  </si>
  <si>
    <t xml:space="preserve">2 inch to 6 inch</t>
  </si>
  <si>
    <t xml:space="preserve">15066</t>
  </si>
  <si>
    <t xml:space="preserve">LAMBDA PHYSIK</t>
  </si>
  <si>
    <t xml:space="preserve">Novaline K2005</t>
  </si>
  <si>
    <t xml:space="preserve">248 nm excimer laser for ASML /300</t>
  </si>
  <si>
    <t xml:space="preserve">facilities</t>
  </si>
  <si>
    <t xml:space="preserve">109017</t>
  </si>
  <si>
    <t xml:space="preserve">LEITZ</t>
  </si>
  <si>
    <t xml:space="preserve">ERGOLUX AMC -LIS</t>
  </si>
  <si>
    <t xml:space="preserve">Inspection microscopes</t>
  </si>
  <si>
    <t xml:space="preserve">33542</t>
  </si>
  <si>
    <t xml:space="preserve">Liebherr</t>
  </si>
  <si>
    <t xml:space="preserve">FKV 3610</t>
  </si>
  <si>
    <t xml:space="preserve">Fridge for the safe storage of photoresist</t>
  </si>
  <si>
    <t xml:space="preserve">98730</t>
  </si>
  <si>
    <t xml:space="preserve">LOTUS</t>
  </si>
  <si>
    <t xml:space="preserve">Spray Cleaner</t>
  </si>
  <si>
    <t xml:space="preserve">WET Clean for parts</t>
  </si>
  <si>
    <t xml:space="preserve">4007</t>
  </si>
  <si>
    <t xml:space="preserve">MDC (Materials Development Corp.)</t>
  </si>
  <si>
    <t xml:space="preserve">DUO CHUCK CSM16</t>
  </si>
  <si>
    <t xml:space="preserve">CV Measurement system</t>
  </si>
  <si>
    <t xml:space="preserve">150 mm</t>
  </si>
  <si>
    <t xml:space="preserve">71902</t>
  </si>
  <si>
    <t xml:space="preserve">Microcontrol</t>
  </si>
  <si>
    <t xml:space="preserve">MWE Plus</t>
  </si>
  <si>
    <t xml:space="preserve">UV Wafer Eraser with cassette loading</t>
  </si>
  <si>
    <t xml:space="preserve">200 mm , 150 mm, 125 mm</t>
  </si>
  <si>
    <t xml:space="preserve">110610</t>
  </si>
  <si>
    <t xml:space="preserve">NIKON</t>
  </si>
  <si>
    <t xml:space="preserve">OptiStation 3</t>
  </si>
  <si>
    <t xml:space="preserve">Wafer Inspection Microscope</t>
  </si>
  <si>
    <t xml:space="preserve">200  mm</t>
  </si>
  <si>
    <t xml:space="preserve">110613</t>
  </si>
  <si>
    <t xml:space="preserve">PlasmaTherm</t>
  </si>
  <si>
    <t xml:space="preserve">SLR 740</t>
  </si>
  <si>
    <t xml:space="preserve">Dual Chamber RIE / Plasma etch</t>
  </si>
  <si>
    <t xml:space="preserve">31246</t>
  </si>
  <si>
    <t xml:space="preserve">PMS</t>
  </si>
  <si>
    <t xml:space="preserve">Liquitrack 776200</t>
  </si>
  <si>
    <t xml:space="preserve">Non volatile residual Monitor for water-quality checking</t>
  </si>
  <si>
    <t xml:space="preserve">54210</t>
  </si>
  <si>
    <t xml:space="preserve">Poly Design Inc.</t>
  </si>
  <si>
    <t xml:space="preserve">Custom</t>
  </si>
  <si>
    <t xml:space="preserve">Heated Furnace Quartz Boat storage / drying system</t>
  </si>
  <si>
    <t xml:space="preserve">54208</t>
  </si>
  <si>
    <t xml:space="preserve">SemiNet Automation</t>
  </si>
  <si>
    <t xml:space="preserve">Infinity SACS 251216-120-CE</t>
  </si>
  <si>
    <t xml:space="preserve">Semi-Automatic Carousel Boxed Wafer Stocker </t>
  </si>
  <si>
    <t xml:space="preserve">84351</t>
  </si>
  <si>
    <t xml:space="preserve">Semitool</t>
  </si>
  <si>
    <t xml:space="preserve">ST-240</t>
  </si>
  <si>
    <t xml:space="preserve">Spin Rinse Dryer</t>
  </si>
  <si>
    <t xml:space="preserve">84342</t>
  </si>
  <si>
    <t xml:space="preserve">ST-921R-AA</t>
  </si>
  <si>
    <t xml:space="preserve">106946</t>
  </si>
  <si>
    <t xml:space="preserve">2</t>
  </si>
  <si>
    <t xml:space="preserve">100 mm</t>
  </si>
  <si>
    <t xml:space="preserve">73208</t>
  </si>
  <si>
    <t xml:space="preserve">Solitec</t>
  </si>
  <si>
    <t xml:space="preserve">5110C</t>
  </si>
  <si>
    <t xml:space="preserve">Manually loading Photoresist Spin Coater </t>
  </si>
  <si>
    <t xml:space="preserve">3 to 9 inch</t>
  </si>
  <si>
    <t xml:space="preserve">102623</t>
  </si>
  <si>
    <t xml:space="preserve">SPTS</t>
  </si>
  <si>
    <t xml:space="preserve">Omega 201</t>
  </si>
  <si>
    <t xml:space="preserve">Plasma Dry etcher (For spares use)</t>
  </si>
  <si>
    <t xml:space="preserve">109015</t>
  </si>
  <si>
    <t xml:space="preserve">Tazmo/Semix</t>
  </si>
  <si>
    <t xml:space="preserve">TR 6133UD</t>
  </si>
  <si>
    <t xml:space="preserve">Photoresist Coater and Developer tRACK, SOG type</t>
  </si>
  <si>
    <t xml:space="preserve">100 mm to 150 mm</t>
  </si>
  <si>
    <t xml:space="preserve">2181</t>
  </si>
  <si>
    <t xml:space="preserve">TEL TOKYO ELECTRON</t>
  </si>
  <si>
    <t xml:space="preserve">TE 5480</t>
  </si>
  <si>
    <t xml:space="preserve">Nitride Plasma Reactive Ion Etch</t>
  </si>
  <si>
    <t xml:space="preserve">15619</t>
  </si>
  <si>
    <t xml:space="preserve">VERTEQ</t>
  </si>
  <si>
    <t xml:space="preserve">FLUOROCARBON RD4500 CLASSIC</t>
  </si>
  <si>
    <t xml:space="preserve">SRD</t>
  </si>
  <si>
    <t xml:space="preserve">AUTOMATED TEST EQUIPMENT (A.T.E.)</t>
  </si>
  <si>
    <t xml:space="preserve">URL</t>
  </si>
  <si>
    <t xml:space="preserve">54226</t>
  </si>
  <si>
    <t xml:space="preserve">Accretech TSK</t>
  </si>
  <si>
    <t xml:space="preserve">MHF300L</t>
  </si>
  <si>
    <t xml:space="preserve">Test head manipulators</t>
  </si>
  <si>
    <t xml:space="preserve">7</t>
  </si>
  <si>
    <t xml:space="preserve">87652</t>
  </si>
  <si>
    <t xml:space="preserve">Advantest</t>
  </si>
  <si>
    <t xml:space="preserve">T5371</t>
  </si>
  <si>
    <t xml:space="preserve">Test system (With a single test head  )</t>
  </si>
  <si>
    <t xml:space="preserve">Test</t>
  </si>
  <si>
    <t xml:space="preserve">99380</t>
  </si>
  <si>
    <t xml:space="preserve">ADVANTEST</t>
  </si>
  <si>
    <t xml:space="preserve">T5771ES</t>
  </si>
  <si>
    <t xml:space="preserve">Automated Test Equipment for laboratory or office use</t>
  </si>
  <si>
    <t xml:space="preserve">TEST</t>
  </si>
  <si>
    <t xml:space="preserve">99389</t>
  </si>
  <si>
    <t xml:space="preserve">V4000</t>
  </si>
  <si>
    <t xml:space="preserve">Automated Test Equipment</t>
  </si>
  <si>
    <t xml:space="preserve">99390</t>
  </si>
  <si>
    <t xml:space="preserve">109022</t>
  </si>
  <si>
    <t xml:space="preserve">V6000e</t>
  </si>
  <si>
    <t xml:space="preserve">Memory Test Engineering Workstation for Office or Laboratory Use</t>
  </si>
  <si>
    <t xml:space="preserve">99388</t>
  </si>
  <si>
    <t xml:space="preserve">Versatest V4000</t>
  </si>
  <si>
    <t xml:space="preserve">99379</t>
  </si>
  <si>
    <t xml:space="preserve">ADVANTEST </t>
  </si>
  <si>
    <t xml:space="preserve">T5375 </t>
  </si>
  <si>
    <t xml:space="preserve">76605</t>
  </si>
  <si>
    <t xml:space="preserve">Agilent / Verigy / Keysight</t>
  </si>
  <si>
    <t xml:space="preserve">41501B</t>
  </si>
  <si>
    <t xml:space="preserve">SMU and Pulse Generator Expander 2 units</t>
  </si>
  <si>
    <t xml:space="preserve">87089</t>
  </si>
  <si>
    <t xml:space="preserve">Credence</t>
  </si>
  <si>
    <t xml:space="preserve">Personal Kalos I</t>
  </si>
  <si>
    <t xml:space="preserve">Test system</t>
  </si>
  <si>
    <t xml:space="preserve">78132</t>
  </si>
  <si>
    <t xml:space="preserve">Electroglas</t>
  </si>
  <si>
    <t xml:space="preserve">Horizon 4085X</t>
  </si>
  <si>
    <t xml:space="preserve">Fully Automatic Prober with Optem microscope and an inker</t>
  </si>
  <si>
    <t xml:space="preserve">125 mm, 150 mm and 200 mm</t>
  </si>
  <si>
    <t xml:space="preserve">110616</t>
  </si>
  <si>
    <t xml:space="preserve">HP / Agilent</t>
  </si>
  <si>
    <t xml:space="preserve">4062</t>
  </si>
  <si>
    <t xml:space="preserve">Automated Test equipment</t>
  </si>
  <si>
    <t xml:space="preserve">79592</t>
  </si>
  <si>
    <t xml:space="preserve">Minato Electronics</t>
  </si>
  <si>
    <t xml:space="preserve">1940</t>
  </si>
  <si>
    <t xml:space="preserve">EPROM Programmer with additional memory</t>
  </si>
  <si>
    <t xml:space="preserve">Electronics Test and Measurement</t>
  </si>
  <si>
    <t xml:space="preserve">99381</t>
  </si>
  <si>
    <t xml:space="preserve">NexTest / Teradyne</t>
  </si>
  <si>
    <t xml:space="preserve">MAGNUM 1 EV</t>
  </si>
  <si>
    <t xml:space="preserve">99382</t>
  </si>
  <si>
    <t xml:space="preserve">MAVERICK PT II</t>
  </si>
  <si>
    <t xml:space="preserve">99383</t>
  </si>
  <si>
    <t xml:space="preserve">79889</t>
  </si>
  <si>
    <t xml:space="preserve">Sanitas EG</t>
  </si>
  <si>
    <t xml:space="preserve">Multilevel </t>
  </si>
  <si>
    <t xml:space="preserve">EPROM Programmer</t>
  </si>
  <si>
    <t xml:space="preserve">as new</t>
  </si>
  <si>
    <t xml:space="preserve">95233</t>
  </si>
  <si>
    <t xml:space="preserve">ST Automation</t>
  </si>
  <si>
    <t xml:space="preserve">MT 32 SX</t>
  </si>
  <si>
    <t xml:space="preserve">Fully Automated Memory Test System for BIST and NAND Memories</t>
  </si>
  <si>
    <t xml:space="preserve">101848</t>
  </si>
  <si>
    <t xml:space="preserve">MT32SX</t>
  </si>
  <si>
    <t xml:space="preserve">Automated Flash Memory Testing System</t>
  </si>
  <si>
    <t xml:space="preserve">test</t>
  </si>
  <si>
    <t xml:space="preserve">102494</t>
  </si>
  <si>
    <t xml:space="preserve">Automated Flash Memory Testing System FOR TESTING 256 MB MEMORY</t>
  </si>
  <si>
    <t xml:space="preserve">new unused</t>
  </si>
  <si>
    <t xml:space="preserve">71910</t>
  </si>
  <si>
    <t xml:space="preserve">Flash Memory Test System for 256 MB memory testing</t>
  </si>
  <si>
    <t xml:space="preserve">71908</t>
  </si>
  <si>
    <t xml:space="preserve">PTM1</t>
  </si>
  <si>
    <t xml:space="preserve">Flash Memory Tester</t>
  </si>
  <si>
    <t xml:space="preserve">3</t>
  </si>
  <si>
    <t xml:space="preserve">80184</t>
  </si>
  <si>
    <t xml:space="preserve">QT EPR16 DD</t>
  </si>
  <si>
    <t xml:space="preserve">Automated Flash Memory Tester System with monitor </t>
  </si>
  <si>
    <t xml:space="preserve">80177</t>
  </si>
  <si>
    <t xml:space="preserve">QT200</t>
  </si>
  <si>
    <t xml:space="preserve">Automated Tester System with monitor </t>
  </si>
  <si>
    <t xml:space="preserve">10</t>
  </si>
  <si>
    <t xml:space="preserve">78138</t>
  </si>
  <si>
    <t xml:space="preserve">R.S.V.</t>
  </si>
  <si>
    <t xml:space="preserve">ST Memory Test System Electronic Automation </t>
  </si>
  <si>
    <t xml:space="preserve">33413</t>
  </si>
  <si>
    <t xml:space="preserve">SYNAX</t>
  </si>
  <si>
    <t xml:space="preserve">SX3100</t>
  </si>
  <si>
    <t xml:space="preserve">Fully Automated test Handler, ambient and hot configured.</t>
  </si>
  <si>
    <t xml:space="preserve">as is all rebuilt</t>
  </si>
  <si>
    <t xml:space="preserve">79888</t>
  </si>
  <si>
    <t xml:space="preserve">System General</t>
  </si>
  <si>
    <t xml:space="preserve">T9600</t>
  </si>
  <si>
    <t xml:space="preserve">Universal Device  Programmer</t>
  </si>
  <si>
    <t xml:space="preserve">78136</t>
  </si>
  <si>
    <t xml:space="preserve">Sytrama</t>
  </si>
  <si>
    <t xml:space="preserve">MTM 32 V01</t>
  </si>
  <si>
    <t xml:space="preserve">ST Test Head Manipulator QT 124</t>
  </si>
  <si>
    <t xml:space="preserve">79590</t>
  </si>
  <si>
    <t xml:space="preserve">Tektronix</t>
  </si>
  <si>
    <t xml:space="preserve">TDS 544A</t>
  </si>
  <si>
    <t xml:space="preserve">Color 4 channel digitizing oscilloscope</t>
  </si>
  <si>
    <t xml:space="preserve">76613</t>
  </si>
  <si>
    <t xml:space="preserve">TDS694C</t>
  </si>
  <si>
    <t xml:space="preserve">Digital 3 GHz real-time oscilloscope</t>
  </si>
  <si>
    <t xml:space="preserve">54232</t>
  </si>
  <si>
    <t xml:space="preserve">Teradyne</t>
  </si>
  <si>
    <t xml:space="preserve">J994</t>
  </si>
  <si>
    <t xml:space="preserve">Memory Tester</t>
  </si>
  <si>
    <t xml:space="preserve">ASSEMBLY AND RELIABILITY EQUIPMENT</t>
  </si>
  <si>
    <t xml:space="preserve">100700</t>
  </si>
  <si>
    <t xml:space="preserve">Alphasem</t>
  </si>
  <si>
    <t xml:space="preserve">DB 608-PRL</t>
  </si>
  <si>
    <t xml:space="preserve">Die Sort System</t>
  </si>
  <si>
    <t xml:space="preserve">Assembly</t>
  </si>
  <si>
    <t xml:space="preserve">110597</t>
  </si>
  <si>
    <t xml:space="preserve">Binder</t>
  </si>
  <si>
    <t xml:space="preserve">FDL 115</t>
  </si>
  <si>
    <t xml:space="preserve">Safety Drying Chamber for solvent, RT up to +300°C, Volume inside 115 Liter</t>
  </si>
  <si>
    <t xml:space="preserve">110594</t>
  </si>
  <si>
    <t xml:space="preserve">Delvotec</t>
  </si>
  <si>
    <t xml:space="preserve">4500/Siplace A2</t>
  </si>
  <si>
    <t xml:space="preserve">Die Bonder</t>
  </si>
  <si>
    <t xml:space="preserve">110595</t>
  </si>
  <si>
    <t xml:space="preserve">6200</t>
  </si>
  <si>
    <t xml:space="preserve">Gold Ball Wire Bonder</t>
  </si>
  <si>
    <t xml:space="preserve">110599</t>
  </si>
  <si>
    <t xml:space="preserve">Diener</t>
  </si>
  <si>
    <t xml:space="preserve">Tetra 30LF PC</t>
  </si>
  <si>
    <t xml:space="preserve">Plasma Surface Treatment Machine</t>
  </si>
  <si>
    <t xml:space="preserve">110614</t>
  </si>
  <si>
    <t xml:space="preserve">Plasma Asher</t>
  </si>
  <si>
    <t xml:space="preserve">99387</t>
  </si>
  <si>
    <t xml:space="preserve">ELES</t>
  </si>
  <si>
    <t xml:space="preserve">ART 200</t>
  </si>
  <si>
    <t xml:space="preserve">Debug Station for Reliability Test System</t>
  </si>
  <si>
    <t xml:space="preserve">RELIABILITY</t>
  </si>
  <si>
    <t xml:space="preserve">100704</t>
  </si>
  <si>
    <t xml:space="preserve">ESEC</t>
  </si>
  <si>
    <t xml:space="preserve">3018</t>
  </si>
  <si>
    <t xml:space="preserve">Gold Ball Bonder</t>
  </si>
  <si>
    <t xml:space="preserve">100705</t>
  </si>
  <si>
    <t xml:space="preserve">3088</t>
  </si>
  <si>
    <t xml:space="preserve">71907</t>
  </si>
  <si>
    <t xml:space="preserve">Hamamatsu</t>
  </si>
  <si>
    <t xml:space="preserve">C7103</t>
  </si>
  <si>
    <t xml:space="preserve">PC Controlled IC Back-side Lapping and Wafer Grinding System</t>
  </si>
  <si>
    <t xml:space="preserve">200 mm and packages</t>
  </si>
  <si>
    <t xml:space="preserve">110596</t>
  </si>
  <si>
    <t xml:space="preserve">Hesse &amp; Knipps</t>
  </si>
  <si>
    <t xml:space="preserve">BJ 820</t>
  </si>
  <si>
    <t xml:space="preserve">Magazine to magazine transport system for wirebonder</t>
  </si>
  <si>
    <t xml:space="preserve">79595</t>
  </si>
  <si>
    <t xml:space="preserve">K Tech Engineering</t>
  </si>
  <si>
    <t xml:space="preserve">BK04A</t>
  </si>
  <si>
    <t xml:space="preserve">Blister tape applicator for microelectronic components</t>
  </si>
  <si>
    <t xml:space="preserve">110608</t>
  </si>
  <si>
    <t xml:space="preserve">KEYENCE</t>
  </si>
  <si>
    <t xml:space="preserve">VHX-2000 D</t>
  </si>
  <si>
    <t xml:space="preserve">Digital Micrsocope for laboratory / Assembly inspection use</t>
  </si>
  <si>
    <t xml:space="preserve">110615</t>
  </si>
  <si>
    <t xml:space="preserve">March</t>
  </si>
  <si>
    <t xml:space="preserve">79571</t>
  </si>
  <si>
    <t xml:space="preserve">Mazzali</t>
  </si>
  <si>
    <t xml:space="preserve">Climatest C320G5</t>
  </si>
  <si>
    <t xml:space="preserve">Temperature and humidity testing chamber</t>
  </si>
  <si>
    <t xml:space="preserve">Reliability</t>
  </si>
  <si>
    <t xml:space="preserve">110598</t>
  </si>
  <si>
    <t xml:space="preserve">Pink</t>
  </si>
  <si>
    <t xml:space="preserve">V8-G-AUTO</t>
  </si>
  <si>
    <t xml:space="preserve">Low pressure Plasma Cleaning System</t>
  </si>
  <si>
    <t xml:space="preserve">79602</t>
  </si>
  <si>
    <t xml:space="preserve">Salon Teknopaja OY</t>
  </si>
  <si>
    <t xml:space="preserve">PWB </t>
  </si>
  <si>
    <t xml:space="preserve">Printed Wire Board Level Drop Tester with Solder Joint Reliability tester</t>
  </si>
  <si>
    <t xml:space="preserve">SMT</t>
  </si>
  <si>
    <t xml:space="preserve">100709</t>
  </si>
  <si>
    <t xml:space="preserve">Schroff</t>
  </si>
  <si>
    <t xml:space="preserve">PSM 115</t>
  </si>
  <si>
    <t xml:space="preserve">Power Supply Unit</t>
  </si>
  <si>
    <t xml:space="preserve">80238</t>
  </si>
  <si>
    <t xml:space="preserve">Weiss</t>
  </si>
  <si>
    <t xml:space="preserve">TS130</t>
  </si>
  <si>
    <t xml:space="preserve">Thermal shock testing chamber</t>
  </si>
  <si>
    <t xml:space="preserve">100712</t>
  </si>
  <si>
    <t xml:space="preserve">VT 7012 S2</t>
  </si>
  <si>
    <t xml:space="preserve">Temperature Shock Test Chamber</t>
  </si>
  <si>
    <t xml:space="preserve">110600</t>
  </si>
  <si>
    <t xml:space="preserve">ZEISS</t>
  </si>
  <si>
    <t xml:space="preserve">Stemi 2000</t>
  </si>
  <si>
    <t xml:space="preserve">Stereozoom Microscope</t>
  </si>
  <si>
    <t xml:space="preserve">FACILITIES EQUIPMENT (PUMPS, CHILLERS, OVENS ETC.)</t>
  </si>
  <si>
    <t xml:space="preserve">98706</t>
  </si>
  <si>
    <t xml:space="preserve">Adixen Alcatel</t>
  </si>
  <si>
    <t xml:space="preserve">ADS 602H</t>
  </si>
  <si>
    <t xml:space="preserve">Dry Vacuum pump combo</t>
  </si>
  <si>
    <t xml:space="preserve">Pump</t>
  </si>
  <si>
    <t xml:space="preserve">Avezzano, Italy</t>
  </si>
  <si>
    <t xml:space="preserve">10637</t>
  </si>
  <si>
    <t xml:space="preserve">Angelantoni</t>
  </si>
  <si>
    <t xml:space="preserve">T600 TUS</t>
  </si>
  <si>
    <t xml:space="preserve">Large Clean-room Oven with internal blowers</t>
  </si>
  <si>
    <t xml:space="preserve">FACILITIES</t>
  </si>
  <si>
    <t xml:space="preserve">101768</t>
  </si>
  <si>
    <t xml:space="preserve">0010-00557 REV A</t>
  </si>
  <si>
    <t xml:space="preserve">Heat Exchanger</t>
  </si>
  <si>
    <t xml:space="preserve">80083</t>
  </si>
  <si>
    <t xml:space="preserve">COLUSSI</t>
  </si>
  <si>
    <t xml:space="preserve">UG 50 E</t>
  </si>
  <si>
    <t xml:space="preserve">AUTOCLAVE FOR STERILIZATION</t>
  </si>
  <si>
    <t xml:space="preserve">79394</t>
  </si>
  <si>
    <t xml:space="preserve">Ebara</t>
  </si>
  <si>
    <t xml:space="preserve">A30W</t>
  </si>
  <si>
    <t xml:space="preserve">Vacuum Pump</t>
  </si>
  <si>
    <t xml:space="preserve">95559</t>
  </si>
  <si>
    <t xml:space="preserve">Edwards</t>
  </si>
  <si>
    <t xml:space="preserve">iQDP40</t>
  </si>
  <si>
    <t xml:space="preserve">Dry Mechanical Pump</t>
  </si>
  <si>
    <t xml:space="preserve">54217</t>
  </si>
  <si>
    <t xml:space="preserve">iQDP80 / QMB1200</t>
  </si>
  <si>
    <t xml:space="preserve">Dry Vacuum Pump combo</t>
  </si>
  <si>
    <t xml:space="preserve">pump</t>
  </si>
  <si>
    <t xml:space="preserve">AVEZZANO ITALY</t>
  </si>
  <si>
    <t xml:space="preserve">54218</t>
  </si>
  <si>
    <t xml:space="preserve">54222</t>
  </si>
  <si>
    <t xml:space="preserve">QDP80</t>
  </si>
  <si>
    <t xml:space="preserve">Dry Vacuum Pump</t>
  </si>
  <si>
    <t xml:space="preserve">54220</t>
  </si>
  <si>
    <t xml:space="preserve">QDP80 + QMB 250F</t>
  </si>
  <si>
    <t xml:space="preserve">106973</t>
  </si>
  <si>
    <t xml:space="preserve">QDP80 + QMB250F</t>
  </si>
  <si>
    <t xml:space="preserve">Dry Vacuum pump combo with power box</t>
  </si>
  <si>
    <t xml:space="preserve">106972</t>
  </si>
  <si>
    <t xml:space="preserve">QDP80 Drystar</t>
  </si>
  <si>
    <t xml:space="preserve">Dry Vacuum pump with power box</t>
  </si>
  <si>
    <t xml:space="preserve">106919</t>
  </si>
  <si>
    <t xml:space="preserve">STP-A1303C</t>
  </si>
  <si>
    <t xml:space="preserve">TURBOMOLECULAR PUMP</t>
  </si>
  <si>
    <t xml:space="preserve">PUMP</t>
  </si>
  <si>
    <t xml:space="preserve">69878</t>
  </si>
  <si>
    <t xml:space="preserve">Edwards / Seiko Seiki</t>
  </si>
  <si>
    <t xml:space="preserve">STP 1000C</t>
  </si>
  <si>
    <t xml:space="preserve">TURBO PUMP TMP 100C 250 ISO-K/KF40</t>
  </si>
  <si>
    <t xml:space="preserve">VACUUM PUMP</t>
  </si>
  <si>
    <t xml:space="preserve">103208</t>
  </si>
  <si>
    <t xml:space="preserve">Keller</t>
  </si>
  <si>
    <t xml:space="preserve">VARIO-T 1.0-SC8-B30-HD</t>
  </si>
  <si>
    <t xml:space="preserve">Scrubber / Compact Dust Separator for Baccini  laser unit exhaust air</t>
  </si>
  <si>
    <t xml:space="preserve">86303</t>
  </si>
  <si>
    <t xml:space="preserve">Sankei Giken</t>
  </si>
  <si>
    <t xml:space="preserve">TCW-12000 CV</t>
  </si>
  <si>
    <t xml:space="preserve">Process Module Chiller</t>
  </si>
  <si>
    <t xml:space="preserve">avezzano</t>
  </si>
  <si>
    <t xml:space="preserve">99404</t>
  </si>
  <si>
    <t xml:space="preserve">Varian</t>
  </si>
  <si>
    <t xml:space="preserve">350D (Spares)</t>
  </si>
  <si>
    <t xml:space="preserve">Implanter (Spare Parts)</t>
  </si>
  <si>
    <t xml:space="preserve">spares</t>
  </si>
  <si>
    <t xml:space="preserve">84082</t>
  </si>
  <si>
    <t xml:space="preserve">Turbo-V 250 MacroTorr</t>
  </si>
  <si>
    <t xml:space="preserve">Turbo Pump DN ISO 100 Type</t>
  </si>
  <si>
    <t xml:space="preserve">Avezzano, 67051, Italy</t>
  </si>
  <si>
    <t xml:space="preserve">SOLAR CELL MANUFACTURING EQUIPMENT</t>
  </si>
  <si>
    <t xml:space="preserve">54859</t>
  </si>
  <si>
    <t xml:space="preserve">35 MWp</t>
  </si>
  <si>
    <t xml:space="preserve">Baccini</t>
  </si>
  <si>
    <t xml:space="preserve">Solar Cell Print line for Mono or Poly Crystalline Solar Cells</t>
  </si>
  <si>
    <t xml:space="preserve">156 mm</t>
  </si>
  <si>
    <t xml:space="preserve">Port Klang, malaysia</t>
  </si>
  <si>
    <t xml:space="preserve">98785</t>
  </si>
  <si>
    <t xml:space="preserve">60 MWp</t>
  </si>
  <si>
    <t xml:space="preserve">Solar Cell Print Line for Mono or Poly Crystalline Solar Cells</t>
  </si>
  <si>
    <t xml:space="preserve">Solar</t>
  </si>
  <si>
    <t xml:space="preserve">77017</t>
  </si>
  <si>
    <t xml:space="preserve">Cell electrical tester</t>
  </si>
  <si>
    <t xml:space="preserve">Electrical Cell tester</t>
  </si>
  <si>
    <t xml:space="preserve">Port Klang Malaysia</t>
  </si>
  <si>
    <t xml:space="preserve">77013</t>
  </si>
  <si>
    <t xml:space="preserve">CHIP AND CRACK CAMERA</t>
  </si>
  <si>
    <t xml:space="preserve">Chip and Crack camera</t>
  </si>
  <si>
    <t xml:space="preserve">77021</t>
  </si>
  <si>
    <t xml:space="preserve">Dryer 1</t>
  </si>
  <si>
    <t xml:space="preserve">77022</t>
  </si>
  <si>
    <t xml:space="preserve">Dryer 2</t>
  </si>
  <si>
    <t xml:space="preserve">98708</t>
  </si>
  <si>
    <t xml:space="preserve">Furnace 1</t>
  </si>
  <si>
    <t xml:space="preserve">Drying Furnace</t>
  </si>
  <si>
    <t xml:space="preserve">98709</t>
  </si>
  <si>
    <t xml:space="preserve">Furnace 2</t>
  </si>
  <si>
    <t xml:space="preserve">100888</t>
  </si>
  <si>
    <t xml:space="preserve">Furnace 3</t>
  </si>
  <si>
    <t xml:space="preserve">77009</t>
  </si>
  <si>
    <t xml:space="preserve">Screen Printer 2</t>
  </si>
  <si>
    <t xml:space="preserve">screen printer</t>
  </si>
  <si>
    <t xml:space="preserve">77010</t>
  </si>
  <si>
    <t xml:space="preserve">Screen Printer 3</t>
  </si>
  <si>
    <t xml:space="preserve">98710</t>
  </si>
  <si>
    <t xml:space="preserve">Test 1</t>
  </si>
  <si>
    <t xml:space="preserve">Solar Cell Inspection</t>
  </si>
  <si>
    <t xml:space="preserve">98711</t>
  </si>
  <si>
    <t xml:space="preserve">Test 2</t>
  </si>
  <si>
    <t xml:space="preserve">Icos Solar Cell Inspection</t>
  </si>
  <si>
    <t xml:space="preserve">98712</t>
  </si>
  <si>
    <t xml:space="preserve">Test 3 </t>
  </si>
  <si>
    <t xml:space="preserve">Automatic Cell Sorter</t>
  </si>
  <si>
    <t xml:space="preserve">98715</t>
  </si>
  <si>
    <t xml:space="preserve">Baccini </t>
  </si>
  <si>
    <t xml:space="preserve">Printer 1</t>
  </si>
  <si>
    <t xml:space="preserve">Screen Printer</t>
  </si>
  <si>
    <t xml:space="preserve">98716</t>
  </si>
  <si>
    <t xml:space="preserve">Printer 2</t>
  </si>
  <si>
    <t xml:space="preserve">98717</t>
  </si>
  <si>
    <t xml:space="preserve">Printer 3</t>
  </si>
  <si>
    <t xml:space="preserve">98718</t>
  </si>
  <si>
    <t xml:space="preserve">Berger</t>
  </si>
  <si>
    <t xml:space="preserve">PSS10</t>
  </si>
  <si>
    <t xml:space="preserve">Pulsed Solar Simulator</t>
  </si>
  <si>
    <t xml:space="preserve">missing parts</t>
  </si>
  <si>
    <t xml:space="preserve">56144</t>
  </si>
  <si>
    <t xml:space="preserve">Centrotherm</t>
  </si>
  <si>
    <t xml:space="preserve">Centronic E2000</t>
  </si>
  <si>
    <t xml:space="preserve">Horizontal diffusion furnace for POCl3 doping</t>
  </si>
  <si>
    <t xml:space="preserve">56140</t>
  </si>
  <si>
    <t xml:space="preserve">CentroTherm</t>
  </si>
  <si>
    <t xml:space="preserve">DO 12.000-200-FF-HTO-CAN-NT4.0</t>
  </si>
  <si>
    <t xml:space="preserve">Belt Reflow Furnace for solar cell production (Fast Firing Furnace) with Dryer</t>
  </si>
  <si>
    <t xml:space="preserve">103801</t>
  </si>
  <si>
    <t xml:space="preserve">DO-FF-8600-300</t>
  </si>
  <si>
    <t xml:space="preserve">Belt Reflow Furnace for solar cell production (Fast Firing Furnace)</t>
  </si>
  <si>
    <t xml:space="preserve">Avezzano</t>
  </si>
  <si>
    <t xml:space="preserve">98721</t>
  </si>
  <si>
    <t xml:space="preserve">E 2000 HT 300-4</t>
  </si>
  <si>
    <t xml:space="preserve">Horizontal Diffusion Furnace for POCl3 doping</t>
  </si>
  <si>
    <t xml:space="preserve">98722</t>
  </si>
  <si>
    <t xml:space="preserve">E 2000 HT 320-4</t>
  </si>
  <si>
    <t xml:space="preserve">Nitride Diffusion Furnace for Anti-refective coating PECVD</t>
  </si>
  <si>
    <t xml:space="preserve">56141</t>
  </si>
  <si>
    <t xml:space="preserve">Innolas</t>
  </si>
  <si>
    <t xml:space="preserve">ILS 700P</t>
  </si>
  <si>
    <t xml:space="preserve">Laser Edge Isolation</t>
  </si>
  <si>
    <t xml:space="preserve">56310</t>
  </si>
  <si>
    <t xml:space="preserve">Jonas and Redmann</t>
  </si>
  <si>
    <t xml:space="preserve">Q2 WHD A</t>
  </si>
  <si>
    <t xml:space="preserve">Loader for Centrotherm E2000 furnace</t>
  </si>
  <si>
    <t xml:space="preserve">156 mm and 125 mm</t>
  </si>
  <si>
    <t xml:space="preserve">98726</t>
  </si>
  <si>
    <t xml:space="preserve">SDB</t>
  </si>
  <si>
    <t xml:space="preserve">Automated Loader for Baccini Printing Line</t>
  </si>
  <si>
    <t xml:space="preserve">98727</t>
  </si>
  <si>
    <t xml:space="preserve">WHD (Wafer Handling Diffusion)</t>
  </si>
  <si>
    <t xml:space="preserve">Automated Loader for Centrotherm E2000 Furnace</t>
  </si>
  <si>
    <t xml:space="preserve">98728</t>
  </si>
  <si>
    <t xml:space="preserve">WHP (Wafer Handling Plasm)</t>
  </si>
  <si>
    <t xml:space="preserve">Automated Loader for Anti Reflection Coating System</t>
  </si>
  <si>
    <t xml:space="preserve">98731</t>
  </si>
  <si>
    <t xml:space="preserve">Rofin</t>
  </si>
  <si>
    <t xml:space="preserve">PowerLine D-100 (RSM, Sx)</t>
  </si>
  <si>
    <t xml:space="preserve">Fiber Laser for solar cell edge isolation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</si>
</sst>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\.mm\.yyyy"/>
  </numFmts>
  <fonts count="6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name val="Arial"/>
      <family val="0"/>
    </font>
    <font>
      <sz val="8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C0C0C0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dash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62" activeCellId="0" sqref="B162"/>
    </sheetView>
  </sheetViews>
  <sheetFormatPr defaultColWidth="9.0546875" defaultRowHeight="12.65" zeroHeight="false" outlineLevelRow="0" outlineLevelCol="0"/>
  <cols>
    <col collapsed="false" customWidth="true" hidden="false" outlineLevel="0" max="1" min="1" style="0" width="49.6"/>
    <col collapsed="false" customWidth="true" hidden="false" outlineLevel="0" max="2" min="2" style="0" width="7.08"/>
    <col collapsed="false" customWidth="true" hidden="false" outlineLevel="0" max="4" min="3" style="0" width="16.53"/>
    <col collapsed="false" customWidth="true" hidden="false" outlineLevel="0" max="5" min="5" style="0" width="54.18"/>
    <col collapsed="false" customWidth="true" hidden="false" outlineLevel="0" max="6" min="6" style="0" width="5.7"/>
    <col collapsed="false" customWidth="true" hidden="false" outlineLevel="0" max="7" min="7" style="0" width="19.72"/>
    <col collapsed="false" customWidth="true" hidden="false" outlineLevel="0" max="10" min="10" style="0" width="10.41"/>
    <col collapsed="false" customWidth="true" hidden="false" outlineLevel="0" max="12" min="12" style="0" width="8.19"/>
    <col collapsed="false" customWidth="true" hidden="false" outlineLevel="0" max="1024" min="1006" style="0" width="11.52"/>
  </cols>
  <sheetData>
    <row r="2" customFormat="false" ht="12.65" hidden="false" customHeight="true" outlineLevel="0" collapsed="false">
      <c r="A2" s="0" t="s">
        <v>0</v>
      </c>
    </row>
    <row r="4" customFormat="false" ht="12.65" hidden="false" customHeight="true" outlineLevel="0" collapsed="false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</row>
    <row r="5" customFormat="false" ht="12.65" hidden="false" customHeight="true" outlineLevel="0" collapsed="false">
      <c r="A5" s="2" t="str">
        <f aca="false">HYPERLINK("https://www.fabsurplus.com/sdi_catalog/salesItemDetails.do?id=34740")</f>
        <v>https://www.fabsurplus.com/sdi_catalog/salesItemDetails.do?id=34740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3" t="n">
        <v>38626</v>
      </c>
      <c r="J5" s="2" t="s">
        <v>20</v>
      </c>
      <c r="K5" s="2" t="s">
        <v>21</v>
      </c>
      <c r="L5" s="2" t="s">
        <v>22</v>
      </c>
    </row>
    <row r="6" customFormat="false" ht="12.65" hidden="false" customHeight="true" outlineLevel="0" collapsed="false">
      <c r="A6" s="4" t="str">
        <f aca="false">HYPERLINK("https://www.fabsurplus.com/sdi_catalog/salesItemDetails.do?id=83514")</f>
        <v>https://www.fabsurplus.com/sdi_catalog/salesItemDetails.do?id=83514</v>
      </c>
      <c r="B6" s="4" t="s">
        <v>23</v>
      </c>
      <c r="C6" s="4" t="s">
        <v>24</v>
      </c>
      <c r="D6" s="4" t="s">
        <v>25</v>
      </c>
      <c r="E6" s="4" t="s">
        <v>26</v>
      </c>
      <c r="F6" s="4" t="s">
        <v>17</v>
      </c>
      <c r="G6" s="4" t="s">
        <v>27</v>
      </c>
      <c r="H6" s="4" t="s">
        <v>19</v>
      </c>
      <c r="I6" s="5" t="n">
        <v>35551</v>
      </c>
      <c r="J6" s="4" t="s">
        <v>20</v>
      </c>
      <c r="K6" s="4" t="s">
        <v>21</v>
      </c>
      <c r="L6" s="4" t="s">
        <v>22</v>
      </c>
    </row>
    <row r="7" customFormat="false" ht="12.65" hidden="false" customHeight="true" outlineLevel="0" collapsed="false">
      <c r="A7" s="2" t="str">
        <f aca="false">HYPERLINK("https://www.fabsurplus.com/sdi_catalog/salesItemDetails.do?id=109063")</f>
        <v>https://www.fabsurplus.com/sdi_catalog/salesItemDetails.do?id=109063</v>
      </c>
      <c r="B7" s="2" t="s">
        <v>28</v>
      </c>
      <c r="C7" s="2" t="s">
        <v>24</v>
      </c>
      <c r="D7" s="2" t="s">
        <v>29</v>
      </c>
      <c r="E7" s="2" t="s">
        <v>30</v>
      </c>
      <c r="F7" s="2" t="s">
        <v>17</v>
      </c>
      <c r="G7" s="2" t="s">
        <v>18</v>
      </c>
      <c r="H7" s="2" t="s">
        <v>31</v>
      </c>
      <c r="I7" s="2"/>
      <c r="J7" s="2" t="s">
        <v>32</v>
      </c>
      <c r="K7" s="2" t="s">
        <v>33</v>
      </c>
      <c r="L7" s="2" t="s">
        <v>34</v>
      </c>
    </row>
    <row r="8" customFormat="false" ht="12.65" hidden="false" customHeight="true" outlineLevel="0" collapsed="false">
      <c r="A8" s="4" t="str">
        <f aca="false">HYPERLINK("https://www.fabsurplus.com/sdi_catalog/salesItemDetails.do?id=109088")</f>
        <v>https://www.fabsurplus.com/sdi_catalog/salesItemDetails.do?id=109088</v>
      </c>
      <c r="B8" s="4" t="s">
        <v>35</v>
      </c>
      <c r="C8" s="4" t="s">
        <v>24</v>
      </c>
      <c r="D8" s="4" t="s">
        <v>36</v>
      </c>
      <c r="E8" s="4" t="s">
        <v>37</v>
      </c>
      <c r="F8" s="4" t="s">
        <v>17</v>
      </c>
      <c r="G8" s="4" t="s">
        <v>38</v>
      </c>
      <c r="H8" s="4" t="s">
        <v>31</v>
      </c>
      <c r="I8" s="5" t="n">
        <v>39295</v>
      </c>
      <c r="J8" s="4" t="s">
        <v>20</v>
      </c>
      <c r="K8" s="4" t="s">
        <v>39</v>
      </c>
      <c r="L8" s="4" t="s">
        <v>34</v>
      </c>
    </row>
    <row r="9" customFormat="false" ht="12.65" hidden="false" customHeight="true" outlineLevel="0" collapsed="false">
      <c r="A9" s="2" t="str">
        <f aca="false">HYPERLINK("https://www.fabsurplus.com/sdi_catalog/salesItemDetails.do?id=109112")</f>
        <v>https://www.fabsurplus.com/sdi_catalog/salesItemDetails.do?id=109112</v>
      </c>
      <c r="B9" s="2" t="s">
        <v>40</v>
      </c>
      <c r="C9" s="2" t="s">
        <v>24</v>
      </c>
      <c r="D9" s="2" t="s">
        <v>41</v>
      </c>
      <c r="E9" s="2" t="s">
        <v>42</v>
      </c>
      <c r="F9" s="2" t="s">
        <v>17</v>
      </c>
      <c r="G9" s="2" t="s">
        <v>18</v>
      </c>
      <c r="H9" s="2" t="s">
        <v>31</v>
      </c>
      <c r="I9" s="3" t="n">
        <v>38139</v>
      </c>
      <c r="J9" s="2"/>
      <c r="K9" s="2" t="s">
        <v>21</v>
      </c>
      <c r="L9" s="2" t="s">
        <v>34</v>
      </c>
    </row>
    <row r="10" customFormat="false" ht="12.65" hidden="false" customHeight="true" outlineLevel="0" collapsed="false">
      <c r="A10" s="2" t="str">
        <f aca="false">HYPERLINK("https://www.fabsurplus.com/sdi_catalog/salesItemDetails.do?id=110603")</f>
        <v>https://www.fabsurplus.com/sdi_catalog/salesItemDetails.do?id=110603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17</v>
      </c>
      <c r="G10" s="2" t="s">
        <v>47</v>
      </c>
      <c r="H10" s="2" t="s">
        <v>19</v>
      </c>
      <c r="I10" s="2"/>
      <c r="J10" s="2" t="s">
        <v>32</v>
      </c>
      <c r="K10" s="2" t="s">
        <v>21</v>
      </c>
      <c r="L10" s="2" t="s">
        <v>48</v>
      </c>
    </row>
    <row r="11" customFormat="false" ht="12.65" hidden="false" customHeight="true" outlineLevel="0" collapsed="false">
      <c r="A11" s="4" t="str">
        <f aca="false">HYPERLINK("https://www.fabsurplus.com/sdi_catalog/salesItemDetails.do?id=110604")</f>
        <v>https://www.fabsurplus.com/sdi_catalog/salesItemDetails.do?id=110604</v>
      </c>
      <c r="B11" s="4" t="s">
        <v>49</v>
      </c>
      <c r="C11" s="4" t="s">
        <v>50</v>
      </c>
      <c r="D11" s="4" t="s">
        <v>51</v>
      </c>
      <c r="E11" s="4" t="s">
        <v>52</v>
      </c>
      <c r="F11" s="4" t="s">
        <v>17</v>
      </c>
      <c r="G11" s="4" t="s">
        <v>47</v>
      </c>
      <c r="H11" s="4" t="s">
        <v>19</v>
      </c>
      <c r="I11" s="5" t="n">
        <v>40695</v>
      </c>
      <c r="J11" s="4" t="s">
        <v>20</v>
      </c>
      <c r="K11" s="4" t="s">
        <v>21</v>
      </c>
      <c r="L11" s="4" t="s">
        <v>48</v>
      </c>
    </row>
    <row r="12" customFormat="false" ht="12.65" hidden="false" customHeight="true" outlineLevel="0" collapsed="false">
      <c r="A12" s="4" t="str">
        <f aca="false">HYPERLINK("https://www.fabsurplus.com/sdi_catalog/salesItemDetails.do?id=83513")</f>
        <v>https://www.fabsurplus.com/sdi_catalog/salesItemDetails.do?id=83513</v>
      </c>
      <c r="B12" s="4" t="s">
        <v>53</v>
      </c>
      <c r="C12" s="4" t="s">
        <v>54</v>
      </c>
      <c r="D12" s="4" t="s">
        <v>55</v>
      </c>
      <c r="E12" s="4" t="s">
        <v>56</v>
      </c>
      <c r="F12" s="4" t="s">
        <v>17</v>
      </c>
      <c r="G12" s="4" t="s">
        <v>57</v>
      </c>
      <c r="H12" s="4" t="s">
        <v>19</v>
      </c>
      <c r="I12" s="5" t="n">
        <v>40360</v>
      </c>
      <c r="J12" s="4" t="s">
        <v>20</v>
      </c>
      <c r="K12" s="4" t="s">
        <v>21</v>
      </c>
      <c r="L12" s="4" t="s">
        <v>22</v>
      </c>
    </row>
    <row r="13" customFormat="false" ht="12.65" hidden="false" customHeight="true" outlineLevel="0" collapsed="false">
      <c r="A13" s="4" t="str">
        <f aca="false">HYPERLINK("https://www.fabsurplus.com/sdi_catalog/salesItemDetails.do?id=110593")</f>
        <v>https://www.fabsurplus.com/sdi_catalog/salesItemDetails.do?id=110593</v>
      </c>
      <c r="B13" s="4" t="s">
        <v>58</v>
      </c>
      <c r="C13" s="4" t="s">
        <v>59</v>
      </c>
      <c r="D13" s="4" t="s">
        <v>60</v>
      </c>
      <c r="E13" s="4" t="s">
        <v>61</v>
      </c>
      <c r="F13" s="4" t="s">
        <v>17</v>
      </c>
      <c r="G13" s="4" t="s">
        <v>18</v>
      </c>
      <c r="H13" s="4" t="s">
        <v>19</v>
      </c>
      <c r="I13" s="5" t="n">
        <v>42856</v>
      </c>
      <c r="J13" s="4" t="s">
        <v>20</v>
      </c>
      <c r="K13" s="4" t="s">
        <v>21</v>
      </c>
      <c r="L13" s="4" t="s">
        <v>48</v>
      </c>
    </row>
    <row r="14" customFormat="false" ht="12.65" hidden="false" customHeight="true" outlineLevel="0" collapsed="false">
      <c r="A14" s="2" t="str">
        <f aca="false">HYPERLINK("https://www.fabsurplus.com/sdi_catalog/salesItemDetails.do?id=83515")</f>
        <v>https://www.fabsurplus.com/sdi_catalog/salesItemDetails.do?id=83515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17</v>
      </c>
      <c r="G14" s="2" t="s">
        <v>57</v>
      </c>
      <c r="H14" s="2" t="s">
        <v>19</v>
      </c>
      <c r="I14" s="3" t="n">
        <v>38138.9166666667</v>
      </c>
      <c r="J14" s="2" t="s">
        <v>20</v>
      </c>
      <c r="K14" s="2" t="s">
        <v>21</v>
      </c>
      <c r="L14" s="2" t="s">
        <v>22</v>
      </c>
    </row>
    <row r="15" customFormat="false" ht="12.65" hidden="false" customHeight="true" outlineLevel="0" collapsed="false">
      <c r="A15" s="4" t="str">
        <f aca="false">HYPERLINK("https://www.fabsurplus.com/sdi_catalog/salesItemDetails.do?id=76735")</f>
        <v>https://www.fabsurplus.com/sdi_catalog/salesItemDetails.do?id=76735</v>
      </c>
      <c r="B15" s="4" t="s">
        <v>66</v>
      </c>
      <c r="C15" s="4" t="s">
        <v>67</v>
      </c>
      <c r="D15" s="4" t="s">
        <v>68</v>
      </c>
      <c r="E15" s="4" t="s">
        <v>69</v>
      </c>
      <c r="F15" s="4" t="s">
        <v>70</v>
      </c>
      <c r="G15" s="4" t="s">
        <v>18</v>
      </c>
      <c r="H15" s="4" t="s">
        <v>19</v>
      </c>
      <c r="I15" s="5" t="n">
        <v>38168.9166666667</v>
      </c>
      <c r="J15" s="4" t="s">
        <v>20</v>
      </c>
      <c r="K15" s="4" t="s">
        <v>21</v>
      </c>
      <c r="L15" s="4" t="s">
        <v>22</v>
      </c>
    </row>
    <row r="16" customFormat="false" ht="12.65" hidden="false" customHeight="true" outlineLevel="0" collapsed="false">
      <c r="A16" s="2" t="str">
        <f aca="false">HYPERLINK("https://www.fabsurplus.com/sdi_catalog/salesItemDetails.do?id=110601")</f>
        <v>https://www.fabsurplus.com/sdi_catalog/salesItemDetails.do?id=110601</v>
      </c>
      <c r="B16" s="2" t="s">
        <v>71</v>
      </c>
      <c r="C16" s="2" t="s">
        <v>72</v>
      </c>
      <c r="D16" s="2" t="s">
        <v>73</v>
      </c>
      <c r="E16" s="2" t="s">
        <v>74</v>
      </c>
      <c r="F16" s="2" t="s">
        <v>17</v>
      </c>
      <c r="G16" s="2" t="s">
        <v>47</v>
      </c>
      <c r="H16" s="2" t="s">
        <v>75</v>
      </c>
      <c r="I16" s="3" t="n">
        <v>38869</v>
      </c>
      <c r="J16" s="2" t="s">
        <v>20</v>
      </c>
      <c r="K16" s="2" t="s">
        <v>21</v>
      </c>
      <c r="L16" s="2" t="s">
        <v>48</v>
      </c>
    </row>
    <row r="17" customFormat="false" ht="12.65" hidden="false" customHeight="true" outlineLevel="0" collapsed="false">
      <c r="A17" s="2" t="str">
        <f aca="false">HYPERLINK("https://www.fabsurplus.com/sdi_catalog/salesItemDetails.do?id=99394")</f>
        <v>https://www.fabsurplus.com/sdi_catalog/salesItemDetails.do?id=99394</v>
      </c>
      <c r="B17" s="2" t="s">
        <v>76</v>
      </c>
      <c r="C17" s="2" t="s">
        <v>77</v>
      </c>
      <c r="D17" s="2" t="s">
        <v>78</v>
      </c>
      <c r="E17" s="2" t="s">
        <v>79</v>
      </c>
      <c r="F17" s="2" t="s">
        <v>17</v>
      </c>
      <c r="G17" s="2" t="s">
        <v>80</v>
      </c>
      <c r="H17" s="2" t="s">
        <v>81</v>
      </c>
      <c r="I17" s="2"/>
      <c r="J17" s="2" t="s">
        <v>20</v>
      </c>
      <c r="K17" s="2" t="s">
        <v>21</v>
      </c>
      <c r="L17" s="2" t="s">
        <v>82</v>
      </c>
    </row>
    <row r="18" customFormat="false" ht="12.65" hidden="false" customHeight="true" outlineLevel="0" collapsed="false">
      <c r="A18" s="4" t="str">
        <f aca="false">HYPERLINK("https://www.fabsurplus.com/sdi_catalog/salesItemDetails.do?id=110609")</f>
        <v>https://www.fabsurplus.com/sdi_catalog/salesItemDetails.do?id=110609</v>
      </c>
      <c r="B18" s="4" t="s">
        <v>83</v>
      </c>
      <c r="C18" s="4" t="s">
        <v>84</v>
      </c>
      <c r="D18" s="4" t="s">
        <v>85</v>
      </c>
      <c r="E18" s="4" t="s">
        <v>86</v>
      </c>
      <c r="F18" s="4" t="s">
        <v>17</v>
      </c>
      <c r="G18" s="4" t="s">
        <v>18</v>
      </c>
      <c r="H18" s="4" t="s">
        <v>75</v>
      </c>
      <c r="I18" s="4"/>
      <c r="J18" s="4" t="s">
        <v>20</v>
      </c>
      <c r="K18" s="4" t="s">
        <v>21</v>
      </c>
      <c r="L18" s="4" t="s">
        <v>82</v>
      </c>
    </row>
    <row r="19" customFormat="false" ht="12.65" hidden="false" customHeight="true" outlineLevel="0" collapsed="false">
      <c r="A19" s="4" t="str">
        <f aca="false">HYPERLINK("https://www.fabsurplus.com/sdi_catalog/salesItemDetails.do?id=110612")</f>
        <v>https://www.fabsurplus.com/sdi_catalog/salesItemDetails.do?id=110612</v>
      </c>
      <c r="B19" s="4" t="s">
        <v>87</v>
      </c>
      <c r="C19" s="4" t="s">
        <v>77</v>
      </c>
      <c r="D19" s="4" t="s">
        <v>88</v>
      </c>
      <c r="E19" s="4" t="s">
        <v>89</v>
      </c>
      <c r="F19" s="4" t="s">
        <v>17</v>
      </c>
      <c r="G19" s="4"/>
      <c r="H19" s="4" t="s">
        <v>75</v>
      </c>
      <c r="I19" s="4"/>
      <c r="J19" s="4" t="s">
        <v>20</v>
      </c>
      <c r="K19" s="4" t="s">
        <v>21</v>
      </c>
      <c r="L19" s="4" t="s">
        <v>82</v>
      </c>
    </row>
    <row r="20" customFormat="false" ht="12.65" hidden="false" customHeight="true" outlineLevel="0" collapsed="false">
      <c r="A20" s="2" t="str">
        <f aca="false">HYPERLINK("https://www.fabsurplus.com/sdi_catalog/salesItemDetails.do?id=110611")</f>
        <v>https://www.fabsurplus.com/sdi_catalog/salesItemDetails.do?id=110611</v>
      </c>
      <c r="B20" s="2" t="s">
        <v>90</v>
      </c>
      <c r="C20" s="2" t="s">
        <v>77</v>
      </c>
      <c r="D20" s="2" t="s">
        <v>91</v>
      </c>
      <c r="E20" s="2" t="s">
        <v>89</v>
      </c>
      <c r="F20" s="2" t="s">
        <v>17</v>
      </c>
      <c r="G20" s="2"/>
      <c r="H20" s="2" t="s">
        <v>75</v>
      </c>
      <c r="I20" s="2"/>
      <c r="J20" s="2" t="s">
        <v>20</v>
      </c>
      <c r="K20" s="2" t="s">
        <v>21</v>
      </c>
      <c r="L20" s="2" t="s">
        <v>82</v>
      </c>
    </row>
    <row r="21" customFormat="false" ht="12.65" hidden="false" customHeight="true" outlineLevel="0" collapsed="false">
      <c r="A21" s="2" t="str">
        <f aca="false">HYPERLINK("https://www.fabsurplus.com/sdi_catalog/salesItemDetails.do?id=106897")</f>
        <v>https://www.fabsurplus.com/sdi_catalog/salesItemDetails.do?id=106897</v>
      </c>
      <c r="B21" s="2" t="s">
        <v>92</v>
      </c>
      <c r="C21" s="2" t="s">
        <v>93</v>
      </c>
      <c r="D21" s="2" t="s">
        <v>85</v>
      </c>
      <c r="E21" s="2" t="s">
        <v>86</v>
      </c>
      <c r="F21" s="2" t="s">
        <v>17</v>
      </c>
      <c r="G21" s="2" t="s">
        <v>18</v>
      </c>
      <c r="H21" s="2" t="s">
        <v>81</v>
      </c>
      <c r="I21" s="2"/>
      <c r="J21" s="2" t="s">
        <v>20</v>
      </c>
      <c r="K21" s="2" t="s">
        <v>21</v>
      </c>
      <c r="L21" s="2" t="s">
        <v>82</v>
      </c>
    </row>
    <row r="22" customFormat="false" ht="12.65" hidden="false" customHeight="true" outlineLevel="0" collapsed="false">
      <c r="A22" s="2" t="str">
        <f aca="false">HYPERLINK("https://www.fabsurplus.com/sdi_catalog/salesItemDetails.do?id=71632")</f>
        <v>https://www.fabsurplus.com/sdi_catalog/salesItemDetails.do?id=71632</v>
      </c>
      <c r="B22" s="2" t="s">
        <v>94</v>
      </c>
      <c r="C22" s="2" t="s">
        <v>95</v>
      </c>
      <c r="D22" s="2" t="s">
        <v>96</v>
      </c>
      <c r="E22" s="2" t="s">
        <v>97</v>
      </c>
      <c r="F22" s="2" t="s">
        <v>17</v>
      </c>
      <c r="G22" s="2" t="s">
        <v>18</v>
      </c>
      <c r="H22" s="2" t="s">
        <v>75</v>
      </c>
      <c r="I22" s="3" t="n">
        <v>35156</v>
      </c>
      <c r="J22" s="2" t="s">
        <v>20</v>
      </c>
      <c r="K22" s="2" t="s">
        <v>21</v>
      </c>
      <c r="L22" s="2" t="s">
        <v>22</v>
      </c>
    </row>
    <row r="23" customFormat="false" ht="12.65" hidden="false" customHeight="true" outlineLevel="0" collapsed="false">
      <c r="A23" s="4" t="str">
        <f aca="false">HYPERLINK("https://www.fabsurplus.com/sdi_catalog/salesItemDetails.do?id=108716")</f>
        <v>https://www.fabsurplus.com/sdi_catalog/salesItemDetails.do?id=108716</v>
      </c>
      <c r="B23" s="4" t="s">
        <v>98</v>
      </c>
      <c r="C23" s="4" t="s">
        <v>99</v>
      </c>
      <c r="D23" s="4" t="s">
        <v>100</v>
      </c>
      <c r="E23" s="4" t="s">
        <v>101</v>
      </c>
      <c r="F23" s="4" t="s">
        <v>17</v>
      </c>
      <c r="G23" s="4" t="s">
        <v>102</v>
      </c>
      <c r="H23" s="4" t="s">
        <v>75</v>
      </c>
      <c r="I23" s="5" t="n">
        <v>32813</v>
      </c>
      <c r="J23" s="4" t="s">
        <v>20</v>
      </c>
      <c r="K23" s="4" t="s">
        <v>21</v>
      </c>
      <c r="L23" s="4" t="s">
        <v>22</v>
      </c>
    </row>
    <row r="24" customFormat="false" ht="12.65" hidden="false" customHeight="true" outlineLevel="0" collapsed="false">
      <c r="A24" s="2" t="str">
        <f aca="false">HYPERLINK("https://www.fabsurplus.com/sdi_catalog/salesItemDetails.do?id=15066")</f>
        <v>https://www.fabsurplus.com/sdi_catalog/salesItemDetails.do?id=15066</v>
      </c>
      <c r="B24" s="2" t="s">
        <v>103</v>
      </c>
      <c r="C24" s="2" t="s">
        <v>104</v>
      </c>
      <c r="D24" s="2" t="s">
        <v>105</v>
      </c>
      <c r="E24" s="2" t="s">
        <v>106</v>
      </c>
      <c r="F24" s="2" t="s">
        <v>17</v>
      </c>
      <c r="G24" s="2" t="s">
        <v>107</v>
      </c>
      <c r="H24" s="2" t="s">
        <v>75</v>
      </c>
      <c r="I24" s="3" t="n">
        <v>37437.9166666667</v>
      </c>
      <c r="J24" s="2" t="s">
        <v>20</v>
      </c>
      <c r="K24" s="2" t="s">
        <v>21</v>
      </c>
      <c r="L24" s="2" t="s">
        <v>22</v>
      </c>
    </row>
    <row r="25" customFormat="false" ht="12.65" hidden="false" customHeight="true" outlineLevel="0" collapsed="false">
      <c r="A25" s="4" t="str">
        <f aca="false">HYPERLINK("https://www.fabsurplus.com/sdi_catalog/salesItemDetails.do?id=109017")</f>
        <v>https://www.fabsurplus.com/sdi_catalog/salesItemDetails.do?id=109017</v>
      </c>
      <c r="B25" s="4" t="s">
        <v>108</v>
      </c>
      <c r="C25" s="4" t="s">
        <v>109</v>
      </c>
      <c r="D25" s="4" t="s">
        <v>110</v>
      </c>
      <c r="E25" s="4" t="s">
        <v>111</v>
      </c>
      <c r="F25" s="4" t="s">
        <v>17</v>
      </c>
      <c r="G25" s="4"/>
      <c r="H25" s="4" t="s">
        <v>75</v>
      </c>
      <c r="I25" s="4"/>
      <c r="J25" s="4"/>
      <c r="K25" s="4"/>
      <c r="L25" s="4" t="s">
        <v>48</v>
      </c>
    </row>
    <row r="26" customFormat="false" ht="12.65" hidden="false" customHeight="true" outlineLevel="0" collapsed="false">
      <c r="A26" s="4" t="str">
        <f aca="false">HYPERLINK("https://www.fabsurplus.com/sdi_catalog/salesItemDetails.do?id=33542")</f>
        <v>https://www.fabsurplus.com/sdi_catalog/salesItemDetails.do?id=33542</v>
      </c>
      <c r="B26" s="4" t="s">
        <v>112</v>
      </c>
      <c r="C26" s="4" t="s">
        <v>113</v>
      </c>
      <c r="D26" s="4" t="s">
        <v>114</v>
      </c>
      <c r="E26" s="4" t="s">
        <v>115</v>
      </c>
      <c r="F26" s="4" t="s">
        <v>17</v>
      </c>
      <c r="G26" s="4" t="s">
        <v>107</v>
      </c>
      <c r="H26" s="4" t="s">
        <v>19</v>
      </c>
      <c r="I26" s="4"/>
      <c r="J26" s="4" t="s">
        <v>20</v>
      </c>
      <c r="K26" s="4" t="s">
        <v>21</v>
      </c>
      <c r="L26" s="4" t="s">
        <v>22</v>
      </c>
    </row>
    <row r="27" customFormat="false" ht="12.65" hidden="false" customHeight="true" outlineLevel="0" collapsed="false">
      <c r="A27" s="2" t="str">
        <f aca="false">HYPERLINK("https://www.fabsurplus.com/sdi_catalog/salesItemDetails.do?id=98730")</f>
        <v>https://www.fabsurplus.com/sdi_catalog/salesItemDetails.do?id=98730</v>
      </c>
      <c r="B27" s="2" t="s">
        <v>116</v>
      </c>
      <c r="C27" s="2" t="s">
        <v>117</v>
      </c>
      <c r="D27" s="2" t="s">
        <v>118</v>
      </c>
      <c r="E27" s="2" t="s">
        <v>119</v>
      </c>
      <c r="F27" s="2" t="s">
        <v>17</v>
      </c>
      <c r="G27" s="2" t="s">
        <v>57</v>
      </c>
      <c r="H27" s="2" t="s">
        <v>75</v>
      </c>
      <c r="I27" s="3" t="n">
        <v>39356</v>
      </c>
      <c r="J27" s="2" t="s">
        <v>20</v>
      </c>
      <c r="K27" s="2" t="s">
        <v>21</v>
      </c>
      <c r="L27" s="2" t="s">
        <v>22</v>
      </c>
    </row>
    <row r="28" customFormat="false" ht="12.65" hidden="false" customHeight="true" outlineLevel="0" collapsed="false">
      <c r="A28" s="4" t="str">
        <f aca="false">HYPERLINK("https://www.fabsurplus.com/sdi_catalog/salesItemDetails.do?id=4007")</f>
        <v>https://www.fabsurplus.com/sdi_catalog/salesItemDetails.do?id=4007</v>
      </c>
      <c r="B28" s="4" t="s">
        <v>120</v>
      </c>
      <c r="C28" s="4" t="s">
        <v>121</v>
      </c>
      <c r="D28" s="4" t="s">
        <v>122</v>
      </c>
      <c r="E28" s="4" t="s">
        <v>123</v>
      </c>
      <c r="F28" s="4" t="s">
        <v>17</v>
      </c>
      <c r="G28" s="4" t="s">
        <v>124</v>
      </c>
      <c r="H28" s="4" t="s">
        <v>75</v>
      </c>
      <c r="I28" s="5" t="n">
        <v>34850.9166666667</v>
      </c>
      <c r="J28" s="4" t="s">
        <v>32</v>
      </c>
      <c r="K28" s="4" t="s">
        <v>21</v>
      </c>
      <c r="L28" s="4" t="s">
        <v>22</v>
      </c>
    </row>
    <row r="29" customFormat="false" ht="12.65" hidden="false" customHeight="true" outlineLevel="0" collapsed="false">
      <c r="A29" s="2" t="str">
        <f aca="false">HYPERLINK("https://www.fabsurplus.com/sdi_catalog/salesItemDetails.do?id=71902")</f>
        <v>https://www.fabsurplus.com/sdi_catalog/salesItemDetails.do?id=71902</v>
      </c>
      <c r="B29" s="2" t="s">
        <v>125</v>
      </c>
      <c r="C29" s="2" t="s">
        <v>126</v>
      </c>
      <c r="D29" s="2" t="s">
        <v>127</v>
      </c>
      <c r="E29" s="2" t="s">
        <v>128</v>
      </c>
      <c r="F29" s="2" t="s">
        <v>17</v>
      </c>
      <c r="G29" s="2" t="s">
        <v>129</v>
      </c>
      <c r="H29" s="2" t="s">
        <v>19</v>
      </c>
      <c r="I29" s="3" t="n">
        <v>36647</v>
      </c>
      <c r="J29" s="2" t="s">
        <v>20</v>
      </c>
      <c r="K29" s="2" t="s">
        <v>21</v>
      </c>
      <c r="L29" s="2" t="s">
        <v>22</v>
      </c>
    </row>
    <row r="30" customFormat="false" ht="12.65" hidden="false" customHeight="true" outlineLevel="0" collapsed="false">
      <c r="A30" s="2" t="str">
        <f aca="false">HYPERLINK("https://www.fabsurplus.com/sdi_catalog/salesItemDetails.do?id=110610")</f>
        <v>https://www.fabsurplus.com/sdi_catalog/salesItemDetails.do?id=110610</v>
      </c>
      <c r="B30" s="2" t="s">
        <v>130</v>
      </c>
      <c r="C30" s="2" t="s">
        <v>131</v>
      </c>
      <c r="D30" s="2" t="s">
        <v>132</v>
      </c>
      <c r="E30" s="2" t="s">
        <v>133</v>
      </c>
      <c r="F30" s="2" t="s">
        <v>17</v>
      </c>
      <c r="G30" s="2" t="s">
        <v>134</v>
      </c>
      <c r="H30" s="2" t="s">
        <v>75</v>
      </c>
      <c r="I30" s="2"/>
      <c r="J30" s="2" t="s">
        <v>20</v>
      </c>
      <c r="K30" s="2" t="s">
        <v>21</v>
      </c>
      <c r="L30" s="2" t="s">
        <v>82</v>
      </c>
    </row>
    <row r="31" customFormat="false" ht="12.65" hidden="false" customHeight="true" outlineLevel="0" collapsed="false">
      <c r="A31" s="2" t="str">
        <f aca="false">HYPERLINK("https://www.fabsurplus.com/sdi_catalog/salesItemDetails.do?id=110613")</f>
        <v>https://www.fabsurplus.com/sdi_catalog/salesItemDetails.do?id=110613</v>
      </c>
      <c r="B31" s="2" t="s">
        <v>135</v>
      </c>
      <c r="C31" s="2" t="s">
        <v>136</v>
      </c>
      <c r="D31" s="2" t="s">
        <v>137</v>
      </c>
      <c r="E31" s="2" t="s">
        <v>138</v>
      </c>
      <c r="F31" s="2" t="s">
        <v>17</v>
      </c>
      <c r="G31" s="2" t="s">
        <v>134</v>
      </c>
      <c r="H31" s="2" t="s">
        <v>75</v>
      </c>
      <c r="I31" s="3" t="n">
        <v>36251</v>
      </c>
      <c r="J31" s="2" t="s">
        <v>20</v>
      </c>
      <c r="K31" s="2" t="s">
        <v>21</v>
      </c>
      <c r="L31" s="2" t="s">
        <v>82</v>
      </c>
    </row>
    <row r="32" customFormat="false" ht="12.65" hidden="false" customHeight="true" outlineLevel="0" collapsed="false">
      <c r="A32" s="2" t="str">
        <f aca="false">HYPERLINK("https://www.fabsurplus.com/sdi_catalog/salesItemDetails.do?id=31246")</f>
        <v>https://www.fabsurplus.com/sdi_catalog/salesItemDetails.do?id=31246</v>
      </c>
      <c r="B32" s="2" t="s">
        <v>139</v>
      </c>
      <c r="C32" s="2" t="s">
        <v>140</v>
      </c>
      <c r="D32" s="2" t="s">
        <v>141</v>
      </c>
      <c r="E32" s="2" t="s">
        <v>142</v>
      </c>
      <c r="F32" s="2" t="s">
        <v>17</v>
      </c>
      <c r="G32" s="2" t="s">
        <v>107</v>
      </c>
      <c r="H32" s="2" t="s">
        <v>19</v>
      </c>
      <c r="I32" s="3" t="n">
        <v>36434</v>
      </c>
      <c r="J32" s="2" t="s">
        <v>20</v>
      </c>
      <c r="K32" s="2" t="s">
        <v>21</v>
      </c>
      <c r="L32" s="2" t="s">
        <v>22</v>
      </c>
    </row>
    <row r="33" customFormat="false" ht="12.65" hidden="false" customHeight="true" outlineLevel="0" collapsed="false">
      <c r="A33" s="4" t="str">
        <f aca="false">HYPERLINK("https://www.fabsurplus.com/sdi_catalog/salesItemDetails.do?id=54210")</f>
        <v>https://www.fabsurplus.com/sdi_catalog/salesItemDetails.do?id=54210</v>
      </c>
      <c r="B33" s="4" t="s">
        <v>143</v>
      </c>
      <c r="C33" s="4" t="s">
        <v>144</v>
      </c>
      <c r="D33" s="4" t="s">
        <v>145</v>
      </c>
      <c r="E33" s="4" t="s">
        <v>146</v>
      </c>
      <c r="F33" s="4" t="s">
        <v>17</v>
      </c>
      <c r="G33" s="4" t="s">
        <v>18</v>
      </c>
      <c r="H33" s="4" t="s">
        <v>19</v>
      </c>
      <c r="I33" s="5" t="n">
        <v>38503.9166666667</v>
      </c>
      <c r="J33" s="4" t="s">
        <v>20</v>
      </c>
      <c r="K33" s="4" t="s">
        <v>21</v>
      </c>
      <c r="L33" s="4" t="s">
        <v>22</v>
      </c>
    </row>
    <row r="34" customFormat="false" ht="12.65" hidden="false" customHeight="true" outlineLevel="0" collapsed="false">
      <c r="A34" s="2" t="str">
        <f aca="false">HYPERLINK("https://www.fabsurplus.com/sdi_catalog/salesItemDetails.do?id=54208")</f>
        <v>https://www.fabsurplus.com/sdi_catalog/salesItemDetails.do?id=54208</v>
      </c>
      <c r="B34" s="2" t="s">
        <v>147</v>
      </c>
      <c r="C34" s="2" t="s">
        <v>148</v>
      </c>
      <c r="D34" s="2" t="s">
        <v>149</v>
      </c>
      <c r="E34" s="2" t="s">
        <v>150</v>
      </c>
      <c r="F34" s="2" t="s">
        <v>17</v>
      </c>
      <c r="G34" s="2" t="s">
        <v>18</v>
      </c>
      <c r="H34" s="2" t="s">
        <v>19</v>
      </c>
      <c r="I34" s="3" t="n">
        <v>39356</v>
      </c>
      <c r="J34" s="2" t="s">
        <v>20</v>
      </c>
      <c r="K34" s="2" t="s">
        <v>21</v>
      </c>
      <c r="L34" s="2" t="s">
        <v>22</v>
      </c>
    </row>
    <row r="35" customFormat="false" ht="12.65" hidden="false" customHeight="true" outlineLevel="0" collapsed="false">
      <c r="A35" s="2" t="str">
        <f aca="false">HYPERLINK("https://www.fabsurplus.com/sdi_catalog/salesItemDetails.do?id=84351")</f>
        <v>https://www.fabsurplus.com/sdi_catalog/salesItemDetails.do?id=84351</v>
      </c>
      <c r="B35" s="2" t="s">
        <v>151</v>
      </c>
      <c r="C35" s="2" t="s">
        <v>152</v>
      </c>
      <c r="D35" s="2" t="s">
        <v>153</v>
      </c>
      <c r="E35" s="2" t="s">
        <v>154</v>
      </c>
      <c r="F35" s="2" t="s">
        <v>17</v>
      </c>
      <c r="G35" s="2"/>
      <c r="H35" s="2" t="s">
        <v>75</v>
      </c>
      <c r="I35" s="2"/>
      <c r="J35" s="2" t="s">
        <v>20</v>
      </c>
      <c r="K35" s="2" t="s">
        <v>21</v>
      </c>
      <c r="L35" s="2" t="s">
        <v>22</v>
      </c>
    </row>
    <row r="36" customFormat="false" ht="12.65" hidden="false" customHeight="true" outlineLevel="0" collapsed="false">
      <c r="A36" s="4" t="str">
        <f aca="false">HYPERLINK("https://www.fabsurplus.com/sdi_catalog/salesItemDetails.do?id=84342")</f>
        <v>https://www.fabsurplus.com/sdi_catalog/salesItemDetails.do?id=84342</v>
      </c>
      <c r="B36" s="4" t="s">
        <v>155</v>
      </c>
      <c r="C36" s="4" t="s">
        <v>152</v>
      </c>
      <c r="D36" s="4" t="s">
        <v>156</v>
      </c>
      <c r="E36" s="4" t="s">
        <v>154</v>
      </c>
      <c r="F36" s="4" t="s">
        <v>17</v>
      </c>
      <c r="G36" s="4"/>
      <c r="H36" s="4" t="s">
        <v>75</v>
      </c>
      <c r="I36" s="4"/>
      <c r="J36" s="4" t="s">
        <v>20</v>
      </c>
      <c r="K36" s="4" t="s">
        <v>21</v>
      </c>
      <c r="L36" s="4" t="s">
        <v>22</v>
      </c>
    </row>
    <row r="37" customFormat="false" ht="12.65" hidden="false" customHeight="true" outlineLevel="0" collapsed="false">
      <c r="A37" s="4" t="str">
        <f aca="false">HYPERLINK("https://www.fabsurplus.com/sdi_catalog/salesItemDetails.do?id=106946")</f>
        <v>https://www.fabsurplus.com/sdi_catalog/salesItemDetails.do?id=106946</v>
      </c>
      <c r="B37" s="4" t="s">
        <v>157</v>
      </c>
      <c r="C37" s="4" t="s">
        <v>152</v>
      </c>
      <c r="D37" s="4" t="s">
        <v>156</v>
      </c>
      <c r="E37" s="4" t="s">
        <v>154</v>
      </c>
      <c r="F37" s="4" t="s">
        <v>158</v>
      </c>
      <c r="G37" s="4" t="s">
        <v>159</v>
      </c>
      <c r="H37" s="4" t="s">
        <v>75</v>
      </c>
      <c r="I37" s="4"/>
      <c r="J37" s="4" t="s">
        <v>20</v>
      </c>
      <c r="K37" s="4" t="s">
        <v>21</v>
      </c>
      <c r="L37" s="4" t="s">
        <v>22</v>
      </c>
    </row>
    <row r="38" customFormat="false" ht="12.65" hidden="false" customHeight="true" outlineLevel="0" collapsed="false">
      <c r="A38" s="2" t="str">
        <f aca="false">HYPERLINK("https://www.fabsurplus.com/sdi_catalog/salesItemDetails.do?id=73208")</f>
        <v>https://www.fabsurplus.com/sdi_catalog/salesItemDetails.do?id=73208</v>
      </c>
      <c r="B38" s="2" t="s">
        <v>160</v>
      </c>
      <c r="C38" s="2" t="s">
        <v>161</v>
      </c>
      <c r="D38" s="2" t="s">
        <v>162</v>
      </c>
      <c r="E38" s="2" t="s">
        <v>163</v>
      </c>
      <c r="F38" s="2" t="s">
        <v>17</v>
      </c>
      <c r="G38" s="2" t="s">
        <v>164</v>
      </c>
      <c r="H38" s="2" t="s">
        <v>75</v>
      </c>
      <c r="I38" s="3" t="n">
        <v>36039</v>
      </c>
      <c r="J38" s="2" t="s">
        <v>20</v>
      </c>
      <c r="K38" s="2" t="s">
        <v>21</v>
      </c>
      <c r="L38" s="2" t="s">
        <v>22</v>
      </c>
    </row>
    <row r="39" customFormat="false" ht="12.65" hidden="false" customHeight="true" outlineLevel="0" collapsed="false">
      <c r="A39" s="4" t="str">
        <f aca="false">HYPERLINK("https://www.fabsurplus.com/sdi_catalog/salesItemDetails.do?id=102623")</f>
        <v>https://www.fabsurplus.com/sdi_catalog/salesItemDetails.do?id=102623</v>
      </c>
      <c r="B39" s="4" t="s">
        <v>165</v>
      </c>
      <c r="C39" s="4" t="s">
        <v>166</v>
      </c>
      <c r="D39" s="4" t="s">
        <v>167</v>
      </c>
      <c r="E39" s="4" t="s">
        <v>168</v>
      </c>
      <c r="F39" s="4" t="s">
        <v>17</v>
      </c>
      <c r="G39" s="4" t="s">
        <v>18</v>
      </c>
      <c r="H39" s="4" t="s">
        <v>81</v>
      </c>
      <c r="I39" s="5" t="n">
        <v>40299</v>
      </c>
      <c r="J39" s="4" t="s">
        <v>20</v>
      </c>
      <c r="K39" s="4" t="s">
        <v>21</v>
      </c>
      <c r="L39" s="4" t="s">
        <v>22</v>
      </c>
    </row>
    <row r="40" customFormat="false" ht="12.65" hidden="false" customHeight="true" outlineLevel="0" collapsed="false">
      <c r="A40" s="2" t="str">
        <f aca="false">HYPERLINK("https://www.fabsurplus.com/sdi_catalog/salesItemDetails.do?id=109015")</f>
        <v>https://www.fabsurplus.com/sdi_catalog/salesItemDetails.do?id=109015</v>
      </c>
      <c r="B40" s="2" t="s">
        <v>169</v>
      </c>
      <c r="C40" s="2" t="s">
        <v>170</v>
      </c>
      <c r="D40" s="2" t="s">
        <v>171</v>
      </c>
      <c r="E40" s="2" t="s">
        <v>172</v>
      </c>
      <c r="F40" s="2" t="s">
        <v>158</v>
      </c>
      <c r="G40" s="2" t="s">
        <v>173</v>
      </c>
      <c r="H40" s="2" t="s">
        <v>75</v>
      </c>
      <c r="I40" s="2"/>
      <c r="J40" s="2" t="s">
        <v>20</v>
      </c>
      <c r="K40" s="2" t="s">
        <v>21</v>
      </c>
      <c r="L40" s="2" t="s">
        <v>48</v>
      </c>
    </row>
    <row r="41" customFormat="false" ht="12.65" hidden="false" customHeight="true" outlineLevel="0" collapsed="false">
      <c r="A41" s="2" t="str">
        <f aca="false">HYPERLINK("https://www.fabsurplus.com/sdi_catalog/salesItemDetails.do?id=2181")</f>
        <v>https://www.fabsurplus.com/sdi_catalog/salesItemDetails.do?id=2181</v>
      </c>
      <c r="B41" s="2" t="s">
        <v>174</v>
      </c>
      <c r="C41" s="2" t="s">
        <v>175</v>
      </c>
      <c r="D41" s="2" t="s">
        <v>176</v>
      </c>
      <c r="E41" s="2" t="s">
        <v>177</v>
      </c>
      <c r="F41" s="2" t="s">
        <v>17</v>
      </c>
      <c r="G41" s="2" t="s">
        <v>124</v>
      </c>
      <c r="H41" s="2" t="s">
        <v>75</v>
      </c>
      <c r="I41" s="3" t="n">
        <v>33909</v>
      </c>
      <c r="J41" s="2" t="s">
        <v>20</v>
      </c>
      <c r="K41" s="2" t="s">
        <v>21</v>
      </c>
      <c r="L41" s="2" t="s">
        <v>22</v>
      </c>
    </row>
    <row r="42" customFormat="false" ht="12.65" hidden="false" customHeight="true" outlineLevel="0" collapsed="false">
      <c r="A42" s="2" t="str">
        <f aca="false">HYPERLINK("https://www.fabsurplus.com/sdi_catalog/salesItemDetails.do?id=15619")</f>
        <v>https://www.fabsurplus.com/sdi_catalog/salesItemDetails.do?id=15619</v>
      </c>
      <c r="B42" s="2" t="s">
        <v>178</v>
      </c>
      <c r="C42" s="2" t="s">
        <v>179</v>
      </c>
      <c r="D42" s="2" t="s">
        <v>180</v>
      </c>
      <c r="E42" s="2" t="s">
        <v>181</v>
      </c>
      <c r="F42" s="2" t="s">
        <v>158</v>
      </c>
      <c r="G42" s="2" t="s">
        <v>159</v>
      </c>
      <c r="H42" s="2" t="s">
        <v>19</v>
      </c>
      <c r="I42" s="3" t="n">
        <v>31503</v>
      </c>
      <c r="J42" s="2" t="s">
        <v>20</v>
      </c>
      <c r="K42" s="2" t="s">
        <v>21</v>
      </c>
      <c r="L42" s="2" t="s">
        <v>22</v>
      </c>
    </row>
    <row r="44" customFormat="false" ht="12.65" hidden="false" customHeight="true" outlineLevel="0" collapsed="false">
      <c r="A44" s="0" t="s">
        <v>182</v>
      </c>
    </row>
    <row r="46" customFormat="false" ht="12.65" hidden="false" customHeight="true" outlineLevel="0" collapsed="false">
      <c r="A46" s="1" t="s">
        <v>183</v>
      </c>
      <c r="B46" s="1" t="s">
        <v>2</v>
      </c>
      <c r="C46" s="1" t="s">
        <v>3</v>
      </c>
      <c r="D46" s="1" t="s">
        <v>4</v>
      </c>
      <c r="E46" s="1" t="s">
        <v>5</v>
      </c>
      <c r="F46" s="1" t="s">
        <v>6</v>
      </c>
      <c r="G46" s="1" t="s">
        <v>7</v>
      </c>
      <c r="H46" s="1" t="s">
        <v>8</v>
      </c>
      <c r="I46" s="1" t="s">
        <v>9</v>
      </c>
      <c r="J46" s="1" t="s">
        <v>10</v>
      </c>
      <c r="K46" s="1" t="s">
        <v>11</v>
      </c>
      <c r="L46" s="1" t="s">
        <v>12</v>
      </c>
    </row>
    <row r="47" customFormat="false" ht="12.65" hidden="false" customHeight="true" outlineLevel="0" collapsed="false">
      <c r="A47" s="2" t="str">
        <f aca="false">HYPERLINK("https://www.fabsurplus.com/sdi_catalog/salesItemDetails.do?id=54226")</f>
        <v>https://www.fabsurplus.com/sdi_catalog/salesItemDetails.do?id=54226</v>
      </c>
      <c r="B47" s="2" t="s">
        <v>184</v>
      </c>
      <c r="C47" s="2" t="s">
        <v>185</v>
      </c>
      <c r="D47" s="2" t="s">
        <v>186</v>
      </c>
      <c r="E47" s="2" t="s">
        <v>187</v>
      </c>
      <c r="F47" s="2" t="s">
        <v>188</v>
      </c>
      <c r="G47" s="2" t="s">
        <v>134</v>
      </c>
      <c r="H47" s="2" t="s">
        <v>75</v>
      </c>
      <c r="I47" s="3" t="n">
        <v>36311.9166666667</v>
      </c>
      <c r="J47" s="2" t="s">
        <v>20</v>
      </c>
      <c r="K47" s="2" t="s">
        <v>21</v>
      </c>
      <c r="L47" s="2" t="s">
        <v>22</v>
      </c>
    </row>
    <row r="48" customFormat="false" ht="12.65" hidden="false" customHeight="true" outlineLevel="0" collapsed="false">
      <c r="A48" s="2" t="str">
        <f aca="false">HYPERLINK("https://www.fabsurplus.com/sdi_catalog/salesItemDetails.do?id=87652")</f>
        <v>https://www.fabsurplus.com/sdi_catalog/salesItemDetails.do?id=87652</v>
      </c>
      <c r="B48" s="2" t="s">
        <v>189</v>
      </c>
      <c r="C48" s="2" t="s">
        <v>190</v>
      </c>
      <c r="D48" s="2" t="s">
        <v>191</v>
      </c>
      <c r="E48" s="2" t="s">
        <v>192</v>
      </c>
      <c r="F48" s="2" t="s">
        <v>17</v>
      </c>
      <c r="G48" s="2" t="s">
        <v>193</v>
      </c>
      <c r="H48" s="2" t="s">
        <v>19</v>
      </c>
      <c r="I48" s="2"/>
      <c r="J48" s="2" t="s">
        <v>20</v>
      </c>
      <c r="K48" s="2" t="s">
        <v>21</v>
      </c>
      <c r="L48" s="2" t="s">
        <v>22</v>
      </c>
    </row>
    <row r="49" customFormat="false" ht="12.65" hidden="false" customHeight="true" outlineLevel="0" collapsed="false">
      <c r="A49" s="4" t="str">
        <f aca="false">HYPERLINK("https://www.fabsurplus.com/sdi_catalog/salesItemDetails.do?id=99380")</f>
        <v>https://www.fabsurplus.com/sdi_catalog/salesItemDetails.do?id=99380</v>
      </c>
      <c r="B49" s="4" t="s">
        <v>194</v>
      </c>
      <c r="C49" s="4" t="s">
        <v>195</v>
      </c>
      <c r="D49" s="4" t="s">
        <v>196</v>
      </c>
      <c r="E49" s="4" t="s">
        <v>197</v>
      </c>
      <c r="F49" s="4" t="s">
        <v>17</v>
      </c>
      <c r="G49" s="4" t="s">
        <v>198</v>
      </c>
      <c r="H49" s="4" t="s">
        <v>19</v>
      </c>
      <c r="I49" s="4"/>
      <c r="J49" s="4" t="s">
        <v>20</v>
      </c>
      <c r="K49" s="4" t="s">
        <v>21</v>
      </c>
      <c r="L49" s="4" t="s">
        <v>22</v>
      </c>
    </row>
    <row r="50" customFormat="false" ht="12.65" hidden="false" customHeight="true" outlineLevel="0" collapsed="false">
      <c r="A50" s="4" t="str">
        <f aca="false">HYPERLINK("https://www.fabsurplus.com/sdi_catalog/salesItemDetails.do?id=99389")</f>
        <v>https://www.fabsurplus.com/sdi_catalog/salesItemDetails.do?id=99389</v>
      </c>
      <c r="B50" s="4" t="s">
        <v>199</v>
      </c>
      <c r="C50" s="4" t="s">
        <v>190</v>
      </c>
      <c r="D50" s="4" t="s">
        <v>200</v>
      </c>
      <c r="E50" s="4" t="s">
        <v>201</v>
      </c>
      <c r="F50" s="4" t="s">
        <v>17</v>
      </c>
      <c r="G50" s="4" t="s">
        <v>198</v>
      </c>
      <c r="H50" s="4" t="s">
        <v>75</v>
      </c>
      <c r="I50" s="4"/>
      <c r="J50" s="4" t="s">
        <v>20</v>
      </c>
      <c r="K50" s="4" t="s">
        <v>21</v>
      </c>
      <c r="L50" s="4" t="s">
        <v>22</v>
      </c>
    </row>
    <row r="51" customFormat="false" ht="12.65" hidden="false" customHeight="true" outlineLevel="0" collapsed="false">
      <c r="A51" s="2" t="str">
        <f aca="false">HYPERLINK("https://www.fabsurplus.com/sdi_catalog/salesItemDetails.do?id=99390")</f>
        <v>https://www.fabsurplus.com/sdi_catalog/salesItemDetails.do?id=99390</v>
      </c>
      <c r="B51" s="2" t="s">
        <v>202</v>
      </c>
      <c r="C51" s="2" t="s">
        <v>190</v>
      </c>
      <c r="D51" s="2" t="s">
        <v>200</v>
      </c>
      <c r="E51" s="2" t="s">
        <v>201</v>
      </c>
      <c r="F51" s="2" t="s">
        <v>17</v>
      </c>
      <c r="G51" s="2" t="s">
        <v>198</v>
      </c>
      <c r="H51" s="2" t="s">
        <v>75</v>
      </c>
      <c r="I51" s="2"/>
      <c r="J51" s="2" t="s">
        <v>20</v>
      </c>
      <c r="K51" s="2" t="s">
        <v>21</v>
      </c>
      <c r="L51" s="2" t="s">
        <v>22</v>
      </c>
    </row>
    <row r="52" customFormat="false" ht="12.65" hidden="false" customHeight="true" outlineLevel="0" collapsed="false">
      <c r="A52" s="4" t="str">
        <f aca="false">HYPERLINK("https://www.fabsurplus.com/sdi_catalog/salesItemDetails.do?id=109022")</f>
        <v>https://www.fabsurplus.com/sdi_catalog/salesItemDetails.do?id=109022</v>
      </c>
      <c r="B52" s="4" t="s">
        <v>203</v>
      </c>
      <c r="C52" s="4" t="s">
        <v>190</v>
      </c>
      <c r="D52" s="4" t="s">
        <v>204</v>
      </c>
      <c r="E52" s="4" t="s">
        <v>205</v>
      </c>
      <c r="F52" s="4" t="s">
        <v>17</v>
      </c>
      <c r="G52" s="4" t="s">
        <v>193</v>
      </c>
      <c r="H52" s="4" t="s">
        <v>75</v>
      </c>
      <c r="I52" s="5" t="n">
        <v>39569</v>
      </c>
      <c r="J52" s="4" t="s">
        <v>20</v>
      </c>
      <c r="K52" s="4" t="s">
        <v>21</v>
      </c>
      <c r="L52" s="4" t="s">
        <v>22</v>
      </c>
    </row>
    <row r="53" customFormat="false" ht="12.65" hidden="false" customHeight="true" outlineLevel="0" collapsed="false">
      <c r="A53" s="2" t="str">
        <f aca="false">HYPERLINK("https://www.fabsurplus.com/sdi_catalog/salesItemDetails.do?id=99388")</f>
        <v>https://www.fabsurplus.com/sdi_catalog/salesItemDetails.do?id=99388</v>
      </c>
      <c r="B53" s="2" t="s">
        <v>206</v>
      </c>
      <c r="C53" s="2" t="s">
        <v>190</v>
      </c>
      <c r="D53" s="2" t="s">
        <v>207</v>
      </c>
      <c r="E53" s="2" t="s">
        <v>197</v>
      </c>
      <c r="F53" s="2" t="s">
        <v>17</v>
      </c>
      <c r="G53" s="2" t="s">
        <v>198</v>
      </c>
      <c r="H53" s="2" t="s">
        <v>75</v>
      </c>
      <c r="I53" s="3" t="n">
        <v>38869</v>
      </c>
      <c r="J53" s="2" t="s">
        <v>20</v>
      </c>
      <c r="K53" s="2" t="s">
        <v>21</v>
      </c>
      <c r="L53" s="2" t="s">
        <v>22</v>
      </c>
    </row>
    <row r="54" customFormat="false" ht="12.65" hidden="false" customHeight="true" outlineLevel="0" collapsed="false">
      <c r="A54" s="2" t="str">
        <f aca="false">HYPERLINK("https://www.fabsurplus.com/sdi_catalog/salesItemDetails.do?id=99379")</f>
        <v>https://www.fabsurplus.com/sdi_catalog/salesItemDetails.do?id=99379</v>
      </c>
      <c r="B54" s="2" t="s">
        <v>208</v>
      </c>
      <c r="C54" s="2" t="s">
        <v>209</v>
      </c>
      <c r="D54" s="2" t="s">
        <v>210</v>
      </c>
      <c r="E54" s="2" t="s">
        <v>201</v>
      </c>
      <c r="F54" s="2" t="s">
        <v>17</v>
      </c>
      <c r="G54" s="2" t="s">
        <v>198</v>
      </c>
      <c r="H54" s="2" t="s">
        <v>19</v>
      </c>
      <c r="I54" s="2"/>
      <c r="J54" s="2" t="s">
        <v>20</v>
      </c>
      <c r="K54" s="2" t="s">
        <v>21</v>
      </c>
      <c r="L54" s="2" t="s">
        <v>22</v>
      </c>
    </row>
    <row r="55" customFormat="false" ht="12.65" hidden="false" customHeight="true" outlineLevel="0" collapsed="false">
      <c r="A55" s="4" t="str">
        <f aca="false">HYPERLINK("https://www.fabsurplus.com/sdi_catalog/salesItemDetails.do?id=76605")</f>
        <v>https://www.fabsurplus.com/sdi_catalog/salesItemDetails.do?id=76605</v>
      </c>
      <c r="B55" s="4" t="s">
        <v>211</v>
      </c>
      <c r="C55" s="4" t="s">
        <v>212</v>
      </c>
      <c r="D55" s="4" t="s">
        <v>213</v>
      </c>
      <c r="E55" s="4" t="s">
        <v>214</v>
      </c>
      <c r="F55" s="4" t="s">
        <v>17</v>
      </c>
      <c r="G55" s="4" t="s">
        <v>198</v>
      </c>
      <c r="H55" s="4" t="s">
        <v>19</v>
      </c>
      <c r="I55" s="5" t="n">
        <v>37012</v>
      </c>
      <c r="J55" s="4" t="s">
        <v>20</v>
      </c>
      <c r="K55" s="4" t="s">
        <v>21</v>
      </c>
      <c r="L55" s="4" t="s">
        <v>22</v>
      </c>
    </row>
    <row r="56" customFormat="false" ht="12.65" hidden="false" customHeight="true" outlineLevel="0" collapsed="false">
      <c r="A56" s="4" t="str">
        <f aca="false">HYPERLINK("https://www.fabsurplus.com/sdi_catalog/salesItemDetails.do?id=87089")</f>
        <v>https://www.fabsurplus.com/sdi_catalog/salesItemDetails.do?id=87089</v>
      </c>
      <c r="B56" s="4" t="s">
        <v>215</v>
      </c>
      <c r="C56" s="4" t="s">
        <v>216</v>
      </c>
      <c r="D56" s="4" t="s">
        <v>217</v>
      </c>
      <c r="E56" s="4" t="s">
        <v>218</v>
      </c>
      <c r="F56" s="4" t="s">
        <v>17</v>
      </c>
      <c r="G56" s="4" t="s">
        <v>198</v>
      </c>
      <c r="H56" s="4" t="s">
        <v>19</v>
      </c>
      <c r="I56" s="5" t="n">
        <v>37560.9583333333</v>
      </c>
      <c r="J56" s="4" t="s">
        <v>20</v>
      </c>
      <c r="K56" s="4" t="s">
        <v>21</v>
      </c>
      <c r="L56" s="4" t="s">
        <v>22</v>
      </c>
    </row>
    <row r="57" customFormat="false" ht="12.65" hidden="false" customHeight="true" outlineLevel="0" collapsed="false">
      <c r="A57" s="4" t="str">
        <f aca="false">HYPERLINK("https://www.fabsurplus.com/sdi_catalog/salesItemDetails.do?id=78132")</f>
        <v>https://www.fabsurplus.com/sdi_catalog/salesItemDetails.do?id=78132</v>
      </c>
      <c r="B57" s="4" t="s">
        <v>219</v>
      </c>
      <c r="C57" s="4" t="s">
        <v>220</v>
      </c>
      <c r="D57" s="4" t="s">
        <v>221</v>
      </c>
      <c r="E57" s="4" t="s">
        <v>222</v>
      </c>
      <c r="F57" s="4" t="s">
        <v>17</v>
      </c>
      <c r="G57" s="4" t="s">
        <v>223</v>
      </c>
      <c r="H57" s="4" t="s">
        <v>19</v>
      </c>
      <c r="I57" s="5" t="n">
        <v>35796</v>
      </c>
      <c r="J57" s="4" t="s">
        <v>20</v>
      </c>
      <c r="K57" s="4" t="s">
        <v>21</v>
      </c>
      <c r="L57" s="4" t="s">
        <v>22</v>
      </c>
    </row>
    <row r="58" customFormat="false" ht="12.65" hidden="false" customHeight="true" outlineLevel="0" collapsed="false">
      <c r="A58" s="2" t="str">
        <f aca="false">HYPERLINK("https://www.fabsurplus.com/sdi_catalog/salesItemDetails.do?id=110616")</f>
        <v>https://www.fabsurplus.com/sdi_catalog/salesItemDetails.do?id=110616</v>
      </c>
      <c r="B58" s="2" t="s">
        <v>224</v>
      </c>
      <c r="C58" s="2" t="s">
        <v>225</v>
      </c>
      <c r="D58" s="2" t="s">
        <v>226</v>
      </c>
      <c r="E58" s="2" t="s">
        <v>227</v>
      </c>
      <c r="F58" s="2" t="s">
        <v>17</v>
      </c>
      <c r="G58" s="2" t="s">
        <v>198</v>
      </c>
      <c r="H58" s="2" t="s">
        <v>75</v>
      </c>
      <c r="I58" s="2"/>
      <c r="J58" s="2" t="s">
        <v>20</v>
      </c>
      <c r="K58" s="2" t="s">
        <v>21</v>
      </c>
      <c r="L58" s="2" t="s">
        <v>82</v>
      </c>
    </row>
    <row r="59" customFormat="false" ht="12.65" hidden="false" customHeight="true" outlineLevel="0" collapsed="false">
      <c r="A59" s="4" t="str">
        <f aca="false">HYPERLINK("https://www.fabsurplus.com/sdi_catalog/salesItemDetails.do?id=79592")</f>
        <v>https://www.fabsurplus.com/sdi_catalog/salesItemDetails.do?id=79592</v>
      </c>
      <c r="B59" s="4" t="s">
        <v>228</v>
      </c>
      <c r="C59" s="4" t="s">
        <v>229</v>
      </c>
      <c r="D59" s="4" t="s">
        <v>230</v>
      </c>
      <c r="E59" s="4" t="s">
        <v>231</v>
      </c>
      <c r="F59" s="4" t="s">
        <v>158</v>
      </c>
      <c r="G59" s="4" t="s">
        <v>232</v>
      </c>
      <c r="H59" s="4" t="s">
        <v>19</v>
      </c>
      <c r="I59" s="5" t="n">
        <v>39233.9166666667</v>
      </c>
      <c r="J59" s="4" t="s">
        <v>20</v>
      </c>
      <c r="K59" s="4" t="s">
        <v>21</v>
      </c>
      <c r="L59" s="4" t="s">
        <v>22</v>
      </c>
    </row>
    <row r="60" customFormat="false" ht="12.65" hidden="false" customHeight="true" outlineLevel="0" collapsed="false">
      <c r="A60" s="4" t="str">
        <f aca="false">HYPERLINK("https://www.fabsurplus.com/sdi_catalog/salesItemDetails.do?id=99381")</f>
        <v>https://www.fabsurplus.com/sdi_catalog/salesItemDetails.do?id=99381</v>
      </c>
      <c r="B60" s="4" t="s">
        <v>233</v>
      </c>
      <c r="C60" s="4" t="s">
        <v>234</v>
      </c>
      <c r="D60" s="4" t="s">
        <v>235</v>
      </c>
      <c r="E60" s="4" t="s">
        <v>201</v>
      </c>
      <c r="F60" s="4" t="s">
        <v>17</v>
      </c>
      <c r="G60" s="4" t="s">
        <v>198</v>
      </c>
      <c r="H60" s="4" t="s">
        <v>19</v>
      </c>
      <c r="I60" s="5" t="n">
        <v>41640</v>
      </c>
      <c r="J60" s="4" t="s">
        <v>20</v>
      </c>
      <c r="K60" s="4" t="s">
        <v>21</v>
      </c>
      <c r="L60" s="4" t="s">
        <v>22</v>
      </c>
    </row>
    <row r="61" customFormat="false" ht="12.65" hidden="false" customHeight="true" outlineLevel="0" collapsed="false">
      <c r="A61" s="2" t="str">
        <f aca="false">HYPERLINK("https://www.fabsurplus.com/sdi_catalog/salesItemDetails.do?id=99382")</f>
        <v>https://www.fabsurplus.com/sdi_catalog/salesItemDetails.do?id=99382</v>
      </c>
      <c r="B61" s="2" t="s">
        <v>236</v>
      </c>
      <c r="C61" s="2" t="s">
        <v>234</v>
      </c>
      <c r="D61" s="2" t="s">
        <v>237</v>
      </c>
      <c r="E61" s="2" t="s">
        <v>201</v>
      </c>
      <c r="F61" s="2" t="s">
        <v>17</v>
      </c>
      <c r="G61" s="2" t="s">
        <v>198</v>
      </c>
      <c r="H61" s="2" t="s">
        <v>19</v>
      </c>
      <c r="I61" s="2"/>
      <c r="J61" s="2" t="s">
        <v>20</v>
      </c>
      <c r="K61" s="2" t="s">
        <v>21</v>
      </c>
      <c r="L61" s="2" t="s">
        <v>22</v>
      </c>
    </row>
    <row r="62" customFormat="false" ht="12.65" hidden="false" customHeight="true" outlineLevel="0" collapsed="false">
      <c r="A62" s="4" t="str">
        <f aca="false">HYPERLINK("https://www.fabsurplus.com/sdi_catalog/salesItemDetails.do?id=99383")</f>
        <v>https://www.fabsurplus.com/sdi_catalog/salesItemDetails.do?id=99383</v>
      </c>
      <c r="B62" s="4" t="s">
        <v>238</v>
      </c>
      <c r="C62" s="4" t="s">
        <v>234</v>
      </c>
      <c r="D62" s="4" t="s">
        <v>237</v>
      </c>
      <c r="E62" s="4" t="s">
        <v>201</v>
      </c>
      <c r="F62" s="4" t="s">
        <v>17</v>
      </c>
      <c r="G62" s="4" t="s">
        <v>198</v>
      </c>
      <c r="H62" s="4" t="s">
        <v>19</v>
      </c>
      <c r="I62" s="4"/>
      <c r="J62" s="4" t="s">
        <v>20</v>
      </c>
      <c r="K62" s="4" t="s">
        <v>21</v>
      </c>
      <c r="L62" s="4" t="s">
        <v>22</v>
      </c>
    </row>
    <row r="63" customFormat="false" ht="12.65" hidden="false" customHeight="true" outlineLevel="0" collapsed="false">
      <c r="A63" s="2" t="str">
        <f aca="false">HYPERLINK("https://www.fabsurplus.com/sdi_catalog/salesItemDetails.do?id=79889")</f>
        <v>https://www.fabsurplus.com/sdi_catalog/salesItemDetails.do?id=79889</v>
      </c>
      <c r="B63" s="2" t="s">
        <v>239</v>
      </c>
      <c r="C63" s="2" t="s">
        <v>240</v>
      </c>
      <c r="D63" s="2" t="s">
        <v>241</v>
      </c>
      <c r="E63" s="2" t="s">
        <v>242</v>
      </c>
      <c r="F63" s="2" t="s">
        <v>17</v>
      </c>
      <c r="G63" s="2" t="s">
        <v>232</v>
      </c>
      <c r="H63" s="2" t="s">
        <v>243</v>
      </c>
      <c r="I63" s="2"/>
      <c r="J63" s="2" t="s">
        <v>20</v>
      </c>
      <c r="K63" s="2" t="s">
        <v>21</v>
      </c>
      <c r="L63" s="2" t="s">
        <v>22</v>
      </c>
    </row>
    <row r="64" customFormat="false" ht="12.65" hidden="false" customHeight="true" outlineLevel="0" collapsed="false">
      <c r="A64" s="2" t="str">
        <f aca="false">HYPERLINK("https://www.fabsurplus.com/sdi_catalog/salesItemDetails.do?id=95233")</f>
        <v>https://www.fabsurplus.com/sdi_catalog/salesItemDetails.do?id=95233</v>
      </c>
      <c r="B64" s="2" t="s">
        <v>244</v>
      </c>
      <c r="C64" s="2" t="s">
        <v>245</v>
      </c>
      <c r="D64" s="2" t="s">
        <v>246</v>
      </c>
      <c r="E64" s="2" t="s">
        <v>247</v>
      </c>
      <c r="F64" s="2" t="s">
        <v>17</v>
      </c>
      <c r="G64" s="2" t="s">
        <v>198</v>
      </c>
      <c r="H64" s="2" t="s">
        <v>19</v>
      </c>
      <c r="I64" s="3" t="n">
        <v>38686.9583333333</v>
      </c>
      <c r="J64" s="2" t="s">
        <v>32</v>
      </c>
      <c r="K64" s="2" t="s">
        <v>21</v>
      </c>
      <c r="L64" s="2" t="s">
        <v>22</v>
      </c>
    </row>
    <row r="65" customFormat="false" ht="12.65" hidden="false" customHeight="true" outlineLevel="0" collapsed="false">
      <c r="A65" s="2" t="str">
        <f aca="false">HYPERLINK("https://www.fabsurplus.com/sdi_catalog/salesItemDetails.do?id=101848")</f>
        <v>https://www.fabsurplus.com/sdi_catalog/salesItemDetails.do?id=101848</v>
      </c>
      <c r="B65" s="2" t="s">
        <v>248</v>
      </c>
      <c r="C65" s="2" t="s">
        <v>245</v>
      </c>
      <c r="D65" s="2" t="s">
        <v>249</v>
      </c>
      <c r="E65" s="2" t="s">
        <v>250</v>
      </c>
      <c r="F65" s="2" t="s">
        <v>17</v>
      </c>
      <c r="G65" s="2" t="s">
        <v>251</v>
      </c>
      <c r="H65" s="2" t="s">
        <v>75</v>
      </c>
      <c r="I65" s="3" t="n">
        <v>39233.9166666667</v>
      </c>
      <c r="J65" s="2" t="s">
        <v>20</v>
      </c>
      <c r="K65" s="2" t="s">
        <v>21</v>
      </c>
      <c r="L65" s="2" t="s">
        <v>22</v>
      </c>
    </row>
    <row r="66" customFormat="false" ht="12.65" hidden="false" customHeight="true" outlineLevel="0" collapsed="false">
      <c r="A66" s="4" t="str">
        <f aca="false">HYPERLINK("https://www.fabsurplus.com/sdi_catalog/salesItemDetails.do?id=102494")</f>
        <v>https://www.fabsurplus.com/sdi_catalog/salesItemDetails.do?id=102494</v>
      </c>
      <c r="B66" s="4" t="s">
        <v>252</v>
      </c>
      <c r="C66" s="4" t="s">
        <v>245</v>
      </c>
      <c r="D66" s="4" t="s">
        <v>249</v>
      </c>
      <c r="E66" s="4" t="s">
        <v>253</v>
      </c>
      <c r="F66" s="4" t="s">
        <v>17</v>
      </c>
      <c r="G66" s="4" t="s">
        <v>198</v>
      </c>
      <c r="H66" s="4" t="s">
        <v>254</v>
      </c>
      <c r="I66" s="5" t="n">
        <v>39355.9166666667</v>
      </c>
      <c r="J66" s="4" t="s">
        <v>20</v>
      </c>
      <c r="K66" s="4" t="s">
        <v>21</v>
      </c>
      <c r="L66" s="4" t="s">
        <v>22</v>
      </c>
    </row>
    <row r="67" customFormat="false" ht="12.65" hidden="false" customHeight="true" outlineLevel="0" collapsed="false">
      <c r="A67" s="2" t="str">
        <f aca="false">HYPERLINK("https://www.fabsurplus.com/sdi_catalog/salesItemDetails.do?id=71910")</f>
        <v>https://www.fabsurplus.com/sdi_catalog/salesItemDetails.do?id=71910</v>
      </c>
      <c r="B67" s="2" t="s">
        <v>255</v>
      </c>
      <c r="C67" s="2" t="s">
        <v>245</v>
      </c>
      <c r="D67" s="2" t="s">
        <v>249</v>
      </c>
      <c r="E67" s="2" t="s">
        <v>256</v>
      </c>
      <c r="F67" s="2" t="s">
        <v>17</v>
      </c>
      <c r="G67" s="2" t="s">
        <v>198</v>
      </c>
      <c r="H67" s="2" t="s">
        <v>19</v>
      </c>
      <c r="I67" s="3" t="n">
        <v>39599.9166666667</v>
      </c>
      <c r="J67" s="2" t="s">
        <v>20</v>
      </c>
      <c r="K67" s="2" t="s">
        <v>21</v>
      </c>
      <c r="L67" s="2" t="s">
        <v>22</v>
      </c>
    </row>
    <row r="68" customFormat="false" ht="12.65" hidden="false" customHeight="true" outlineLevel="0" collapsed="false">
      <c r="A68" s="4" t="str">
        <f aca="false">HYPERLINK("https://www.fabsurplus.com/sdi_catalog/salesItemDetails.do?id=71908")</f>
        <v>https://www.fabsurplus.com/sdi_catalog/salesItemDetails.do?id=71908</v>
      </c>
      <c r="B68" s="4" t="s">
        <v>257</v>
      </c>
      <c r="C68" s="4" t="s">
        <v>245</v>
      </c>
      <c r="D68" s="4" t="s">
        <v>258</v>
      </c>
      <c r="E68" s="4" t="s">
        <v>259</v>
      </c>
      <c r="F68" s="4" t="s">
        <v>260</v>
      </c>
      <c r="G68" s="4" t="s">
        <v>193</v>
      </c>
      <c r="H68" s="4" t="s">
        <v>19</v>
      </c>
      <c r="I68" s="4"/>
      <c r="J68" s="4" t="s">
        <v>20</v>
      </c>
      <c r="K68" s="4" t="s">
        <v>21</v>
      </c>
      <c r="L68" s="4" t="s">
        <v>22</v>
      </c>
    </row>
    <row r="69" customFormat="false" ht="12.65" hidden="false" customHeight="true" outlineLevel="0" collapsed="false">
      <c r="A69" s="4" t="str">
        <f aca="false">HYPERLINK("https://www.fabsurplus.com/sdi_catalog/salesItemDetails.do?id=80184")</f>
        <v>https://www.fabsurplus.com/sdi_catalog/salesItemDetails.do?id=80184</v>
      </c>
      <c r="B69" s="4" t="s">
        <v>261</v>
      </c>
      <c r="C69" s="4" t="s">
        <v>245</v>
      </c>
      <c r="D69" s="4" t="s">
        <v>262</v>
      </c>
      <c r="E69" s="4" t="s">
        <v>263</v>
      </c>
      <c r="F69" s="4" t="s">
        <v>17</v>
      </c>
      <c r="G69" s="4" t="s">
        <v>198</v>
      </c>
      <c r="H69" s="4" t="s">
        <v>19</v>
      </c>
      <c r="I69" s="5" t="n">
        <v>39355.9166666667</v>
      </c>
      <c r="J69" s="4" t="s">
        <v>20</v>
      </c>
      <c r="K69" s="4" t="s">
        <v>21</v>
      </c>
      <c r="L69" s="4" t="s">
        <v>22</v>
      </c>
    </row>
    <row r="70" customFormat="false" ht="12.65" hidden="false" customHeight="true" outlineLevel="0" collapsed="false">
      <c r="A70" s="2" t="str">
        <f aca="false">HYPERLINK("https://www.fabsurplus.com/sdi_catalog/salesItemDetails.do?id=80177")</f>
        <v>https://www.fabsurplus.com/sdi_catalog/salesItemDetails.do?id=80177</v>
      </c>
      <c r="B70" s="2" t="s">
        <v>264</v>
      </c>
      <c r="C70" s="2" t="s">
        <v>245</v>
      </c>
      <c r="D70" s="2" t="s">
        <v>265</v>
      </c>
      <c r="E70" s="2" t="s">
        <v>266</v>
      </c>
      <c r="F70" s="2" t="s">
        <v>267</v>
      </c>
      <c r="G70" s="2" t="s">
        <v>251</v>
      </c>
      <c r="H70" s="2" t="s">
        <v>75</v>
      </c>
      <c r="I70" s="3" t="n">
        <v>39356</v>
      </c>
      <c r="J70" s="2" t="s">
        <v>20</v>
      </c>
      <c r="K70" s="2" t="s">
        <v>21</v>
      </c>
      <c r="L70" s="2" t="s">
        <v>22</v>
      </c>
    </row>
    <row r="71" customFormat="false" ht="12.65" hidden="false" customHeight="true" outlineLevel="0" collapsed="false">
      <c r="A71" s="4" t="str">
        <f aca="false">HYPERLINK("https://www.fabsurplus.com/sdi_catalog/salesItemDetails.do?id=78138")</f>
        <v>https://www.fabsurplus.com/sdi_catalog/salesItemDetails.do?id=78138</v>
      </c>
      <c r="B71" s="4" t="s">
        <v>268</v>
      </c>
      <c r="C71" s="4" t="s">
        <v>245</v>
      </c>
      <c r="D71" s="4" t="s">
        <v>269</v>
      </c>
      <c r="E71" s="4" t="s">
        <v>270</v>
      </c>
      <c r="F71" s="4" t="s">
        <v>17</v>
      </c>
      <c r="G71" s="4" t="s">
        <v>251</v>
      </c>
      <c r="H71" s="4" t="s">
        <v>19</v>
      </c>
      <c r="I71" s="5" t="n">
        <v>39172.9166666667</v>
      </c>
      <c r="J71" s="4" t="s">
        <v>20</v>
      </c>
      <c r="K71" s="4" t="s">
        <v>21</v>
      </c>
      <c r="L71" s="4" t="s">
        <v>22</v>
      </c>
    </row>
    <row r="72" customFormat="false" ht="12.65" hidden="false" customHeight="true" outlineLevel="0" collapsed="false">
      <c r="A72" s="2" t="str">
        <f aca="false">HYPERLINK("https://www.fabsurplus.com/sdi_catalog/salesItemDetails.do?id=33413")</f>
        <v>https://www.fabsurplus.com/sdi_catalog/salesItemDetails.do?id=33413</v>
      </c>
      <c r="B72" s="2" t="s">
        <v>271</v>
      </c>
      <c r="C72" s="2" t="s">
        <v>272</v>
      </c>
      <c r="D72" s="2" t="s">
        <v>273</v>
      </c>
      <c r="E72" s="2" t="s">
        <v>274</v>
      </c>
      <c r="F72" s="2" t="s">
        <v>158</v>
      </c>
      <c r="G72" s="2" t="s">
        <v>198</v>
      </c>
      <c r="H72" s="2" t="s">
        <v>19</v>
      </c>
      <c r="I72" s="3" t="n">
        <v>38838</v>
      </c>
      <c r="J72" s="2" t="s">
        <v>275</v>
      </c>
      <c r="K72" s="2" t="s">
        <v>21</v>
      </c>
      <c r="L72" s="2" t="s">
        <v>22</v>
      </c>
    </row>
    <row r="73" customFormat="false" ht="12.65" hidden="false" customHeight="true" outlineLevel="0" collapsed="false">
      <c r="A73" s="2" t="str">
        <f aca="false">HYPERLINK("https://www.fabsurplus.com/sdi_catalog/salesItemDetails.do?id=79888")</f>
        <v>https://www.fabsurplus.com/sdi_catalog/salesItemDetails.do?id=79888</v>
      </c>
      <c r="B73" s="2" t="s">
        <v>276</v>
      </c>
      <c r="C73" s="2" t="s">
        <v>277</v>
      </c>
      <c r="D73" s="2" t="s">
        <v>278</v>
      </c>
      <c r="E73" s="2" t="s">
        <v>279</v>
      </c>
      <c r="F73" s="2" t="s">
        <v>17</v>
      </c>
      <c r="G73" s="2" t="s">
        <v>232</v>
      </c>
      <c r="H73" s="2" t="s">
        <v>19</v>
      </c>
      <c r="I73" s="3" t="n">
        <v>37772.9166666667</v>
      </c>
      <c r="J73" s="2" t="s">
        <v>20</v>
      </c>
      <c r="K73" s="2" t="s">
        <v>21</v>
      </c>
      <c r="L73" s="2" t="s">
        <v>22</v>
      </c>
    </row>
    <row r="74" customFormat="false" ht="12.65" hidden="false" customHeight="true" outlineLevel="0" collapsed="false">
      <c r="A74" s="4" t="str">
        <f aca="false">HYPERLINK("https://www.fabsurplus.com/sdi_catalog/salesItemDetails.do?id=78136")</f>
        <v>https://www.fabsurplus.com/sdi_catalog/salesItemDetails.do?id=78136</v>
      </c>
      <c r="B74" s="4" t="s">
        <v>280</v>
      </c>
      <c r="C74" s="4" t="s">
        <v>281</v>
      </c>
      <c r="D74" s="4" t="s">
        <v>282</v>
      </c>
      <c r="E74" s="4" t="s">
        <v>283</v>
      </c>
      <c r="F74" s="4" t="s">
        <v>158</v>
      </c>
      <c r="G74" s="4"/>
      <c r="H74" s="4" t="s">
        <v>75</v>
      </c>
      <c r="I74" s="5" t="n">
        <v>38686.9583333333</v>
      </c>
      <c r="J74" s="4" t="s">
        <v>20</v>
      </c>
      <c r="K74" s="4" t="s">
        <v>21</v>
      </c>
      <c r="L74" s="4" t="s">
        <v>22</v>
      </c>
    </row>
    <row r="75" customFormat="false" ht="12.65" hidden="false" customHeight="true" outlineLevel="0" collapsed="false">
      <c r="A75" s="2" t="str">
        <f aca="false">HYPERLINK("https://www.fabsurplus.com/sdi_catalog/salesItemDetails.do?id=79590")</f>
        <v>https://www.fabsurplus.com/sdi_catalog/salesItemDetails.do?id=79590</v>
      </c>
      <c r="B75" s="2" t="s">
        <v>284</v>
      </c>
      <c r="C75" s="2" t="s">
        <v>285</v>
      </c>
      <c r="D75" s="2" t="s">
        <v>286</v>
      </c>
      <c r="E75" s="2" t="s">
        <v>287</v>
      </c>
      <c r="F75" s="2" t="s">
        <v>17</v>
      </c>
      <c r="G75" s="2" t="s">
        <v>232</v>
      </c>
      <c r="H75" s="2" t="s">
        <v>19</v>
      </c>
      <c r="I75" s="3" t="n">
        <v>38868.9166666667</v>
      </c>
      <c r="J75" s="2" t="s">
        <v>20</v>
      </c>
      <c r="K75" s="2" t="s">
        <v>21</v>
      </c>
      <c r="L75" s="2" t="s">
        <v>22</v>
      </c>
    </row>
    <row r="76" customFormat="false" ht="12.65" hidden="false" customHeight="true" outlineLevel="0" collapsed="false">
      <c r="A76" s="4" t="str">
        <f aca="false">HYPERLINK("https://www.fabsurplus.com/sdi_catalog/salesItemDetails.do?id=76613")</f>
        <v>https://www.fabsurplus.com/sdi_catalog/salesItemDetails.do?id=76613</v>
      </c>
      <c r="B76" s="4" t="s">
        <v>288</v>
      </c>
      <c r="C76" s="4" t="s">
        <v>285</v>
      </c>
      <c r="D76" s="4" t="s">
        <v>289</v>
      </c>
      <c r="E76" s="4" t="s">
        <v>290</v>
      </c>
      <c r="F76" s="4" t="s">
        <v>17</v>
      </c>
      <c r="G76" s="4" t="s">
        <v>232</v>
      </c>
      <c r="H76" s="4" t="s">
        <v>19</v>
      </c>
      <c r="I76" s="5" t="n">
        <v>39294.9166666667</v>
      </c>
      <c r="J76" s="4" t="s">
        <v>20</v>
      </c>
      <c r="K76" s="4" t="s">
        <v>21</v>
      </c>
      <c r="L76" s="4" t="s">
        <v>22</v>
      </c>
    </row>
    <row r="77" customFormat="false" ht="12.65" hidden="false" customHeight="true" outlineLevel="0" collapsed="false">
      <c r="A77" s="4" t="str">
        <f aca="false">HYPERLINK("https://www.fabsurplus.com/sdi_catalog/salesItemDetails.do?id=54232")</f>
        <v>https://www.fabsurplus.com/sdi_catalog/salesItemDetails.do?id=54232</v>
      </c>
      <c r="B77" s="4" t="s">
        <v>291</v>
      </c>
      <c r="C77" s="4" t="s">
        <v>292</v>
      </c>
      <c r="D77" s="4" t="s">
        <v>293</v>
      </c>
      <c r="E77" s="4" t="s">
        <v>294</v>
      </c>
      <c r="F77" s="4" t="s">
        <v>17</v>
      </c>
      <c r="G77" s="4" t="s">
        <v>251</v>
      </c>
      <c r="H77" s="4" t="s">
        <v>19</v>
      </c>
      <c r="I77" s="5" t="n">
        <v>36647</v>
      </c>
      <c r="J77" s="4" t="s">
        <v>20</v>
      </c>
      <c r="K77" s="4" t="s">
        <v>21</v>
      </c>
      <c r="L77" s="4" t="s">
        <v>22</v>
      </c>
    </row>
    <row r="79" customFormat="false" ht="12.65" hidden="false" customHeight="true" outlineLevel="0" collapsed="false">
      <c r="A79" s="0" t="s">
        <v>295</v>
      </c>
    </row>
    <row r="81" customFormat="false" ht="12.65" hidden="false" customHeight="true" outlineLevel="0" collapsed="false">
      <c r="A81" s="1" t="s">
        <v>183</v>
      </c>
      <c r="B81" s="1" t="s">
        <v>2</v>
      </c>
      <c r="C81" s="1" t="s">
        <v>3</v>
      </c>
      <c r="D81" s="1" t="s">
        <v>4</v>
      </c>
      <c r="E81" s="1" t="s">
        <v>5</v>
      </c>
      <c r="F81" s="1" t="s">
        <v>6</v>
      </c>
      <c r="G81" s="1" t="s">
        <v>7</v>
      </c>
      <c r="H81" s="1" t="s">
        <v>8</v>
      </c>
      <c r="I81" s="1" t="s">
        <v>9</v>
      </c>
      <c r="J81" s="1" t="s">
        <v>10</v>
      </c>
      <c r="K81" s="1" t="s">
        <v>11</v>
      </c>
      <c r="L81" s="1" t="s">
        <v>12</v>
      </c>
    </row>
    <row r="82" customFormat="false" ht="12.65" hidden="false" customHeight="true" outlineLevel="0" collapsed="false">
      <c r="A82" s="2" t="str">
        <f aca="false">HYPERLINK("https://www.fabsurplus.com/sdi_catalog/salesItemDetails.do?id=100700")</f>
        <v>https://www.fabsurplus.com/sdi_catalog/salesItemDetails.do?id=100700</v>
      </c>
      <c r="B82" s="2" t="s">
        <v>296</v>
      </c>
      <c r="C82" s="2" t="s">
        <v>297</v>
      </c>
      <c r="D82" s="2" t="s">
        <v>298</v>
      </c>
      <c r="E82" s="2" t="s">
        <v>299</v>
      </c>
      <c r="F82" s="2" t="s">
        <v>17</v>
      </c>
      <c r="G82" s="2" t="s">
        <v>300</v>
      </c>
      <c r="H82" s="2" t="s">
        <v>81</v>
      </c>
      <c r="I82" s="3" t="n">
        <v>35309</v>
      </c>
      <c r="J82" s="2" t="s">
        <v>20</v>
      </c>
      <c r="K82" s="2" t="s">
        <v>21</v>
      </c>
      <c r="L82" s="2" t="s">
        <v>48</v>
      </c>
    </row>
    <row r="83" customFormat="false" ht="12.65" hidden="false" customHeight="true" outlineLevel="0" collapsed="false">
      <c r="A83" s="4" t="str">
        <f aca="false">HYPERLINK("https://www.fabsurplus.com/sdi_catalog/salesItemDetails.do?id=110597")</f>
        <v>https://www.fabsurplus.com/sdi_catalog/salesItemDetails.do?id=110597</v>
      </c>
      <c r="B83" s="4" t="s">
        <v>301</v>
      </c>
      <c r="C83" s="4" t="s">
        <v>302</v>
      </c>
      <c r="D83" s="4" t="s">
        <v>303</v>
      </c>
      <c r="E83" s="4" t="s">
        <v>304</v>
      </c>
      <c r="F83" s="4" t="s">
        <v>17</v>
      </c>
      <c r="G83" s="4" t="s">
        <v>57</v>
      </c>
      <c r="H83" s="4" t="s">
        <v>75</v>
      </c>
      <c r="I83" s="4"/>
      <c r="J83" s="4"/>
      <c r="K83" s="4"/>
      <c r="L83" s="4" t="s">
        <v>48</v>
      </c>
    </row>
    <row r="84" customFormat="false" ht="12.65" hidden="false" customHeight="true" outlineLevel="0" collapsed="false">
      <c r="A84" s="2" t="str">
        <f aca="false">HYPERLINK("https://www.fabsurplus.com/sdi_catalog/salesItemDetails.do?id=110594")</f>
        <v>https://www.fabsurplus.com/sdi_catalog/salesItemDetails.do?id=110594</v>
      </c>
      <c r="B84" s="2" t="s">
        <v>305</v>
      </c>
      <c r="C84" s="2" t="s">
        <v>306</v>
      </c>
      <c r="D84" s="2" t="s">
        <v>307</v>
      </c>
      <c r="E84" s="2" t="s">
        <v>308</v>
      </c>
      <c r="F84" s="2" t="s">
        <v>17</v>
      </c>
      <c r="G84" s="2" t="s">
        <v>300</v>
      </c>
      <c r="H84" s="2" t="s">
        <v>31</v>
      </c>
      <c r="I84" s="3" t="n">
        <v>38869</v>
      </c>
      <c r="J84" s="2" t="s">
        <v>275</v>
      </c>
      <c r="K84" s="2" t="s">
        <v>21</v>
      </c>
      <c r="L84" s="2" t="s">
        <v>48</v>
      </c>
    </row>
    <row r="85" customFormat="false" ht="12.65" hidden="false" customHeight="true" outlineLevel="0" collapsed="false">
      <c r="A85" s="4" t="str">
        <f aca="false">HYPERLINK("https://www.fabsurplus.com/sdi_catalog/salesItemDetails.do?id=110595")</f>
        <v>https://www.fabsurplus.com/sdi_catalog/salesItemDetails.do?id=110595</v>
      </c>
      <c r="B85" s="4" t="s">
        <v>309</v>
      </c>
      <c r="C85" s="4" t="s">
        <v>306</v>
      </c>
      <c r="D85" s="4" t="s">
        <v>310</v>
      </c>
      <c r="E85" s="4" t="s">
        <v>311</v>
      </c>
      <c r="F85" s="4" t="s">
        <v>17</v>
      </c>
      <c r="G85" s="4" t="s">
        <v>300</v>
      </c>
      <c r="H85" s="4" t="s">
        <v>31</v>
      </c>
      <c r="I85" s="5" t="n">
        <v>39234</v>
      </c>
      <c r="J85" s="4" t="s">
        <v>32</v>
      </c>
      <c r="K85" s="4" t="s">
        <v>21</v>
      </c>
      <c r="L85" s="4" t="s">
        <v>48</v>
      </c>
    </row>
    <row r="86" customFormat="false" ht="12.65" hidden="false" customHeight="true" outlineLevel="0" collapsed="false">
      <c r="A86" s="2" t="str">
        <f aca="false">HYPERLINK("https://www.fabsurplus.com/sdi_catalog/salesItemDetails.do?id=110599")</f>
        <v>https://www.fabsurplus.com/sdi_catalog/salesItemDetails.do?id=110599</v>
      </c>
      <c r="B86" s="2" t="s">
        <v>312</v>
      </c>
      <c r="C86" s="2" t="s">
        <v>313</v>
      </c>
      <c r="D86" s="2" t="s">
        <v>314</v>
      </c>
      <c r="E86" s="2" t="s">
        <v>315</v>
      </c>
      <c r="F86" s="2" t="s">
        <v>17</v>
      </c>
      <c r="G86" s="2" t="s">
        <v>300</v>
      </c>
      <c r="H86" s="2" t="s">
        <v>19</v>
      </c>
      <c r="I86" s="3" t="n">
        <v>42491</v>
      </c>
      <c r="J86" s="2" t="s">
        <v>20</v>
      </c>
      <c r="K86" s="2" t="s">
        <v>21</v>
      </c>
      <c r="L86" s="2" t="s">
        <v>48</v>
      </c>
    </row>
    <row r="87" customFormat="false" ht="12.65" hidden="false" customHeight="true" outlineLevel="0" collapsed="false">
      <c r="A87" s="4" t="str">
        <f aca="false">HYPERLINK("https://www.fabsurplus.com/sdi_catalog/salesItemDetails.do?id=110614")</f>
        <v>https://www.fabsurplus.com/sdi_catalog/salesItemDetails.do?id=110614</v>
      </c>
      <c r="B87" s="4" t="s">
        <v>316</v>
      </c>
      <c r="C87" s="4" t="s">
        <v>313</v>
      </c>
      <c r="D87" s="4"/>
      <c r="E87" s="4" t="s">
        <v>317</v>
      </c>
      <c r="F87" s="4" t="s">
        <v>17</v>
      </c>
      <c r="G87" s="4" t="s">
        <v>300</v>
      </c>
      <c r="H87" s="4" t="s">
        <v>75</v>
      </c>
      <c r="I87" s="4"/>
      <c r="J87" s="4" t="s">
        <v>20</v>
      </c>
      <c r="K87" s="4" t="s">
        <v>21</v>
      </c>
      <c r="L87" s="4" t="s">
        <v>82</v>
      </c>
    </row>
    <row r="88" customFormat="false" ht="12.65" hidden="false" customHeight="true" outlineLevel="0" collapsed="false">
      <c r="A88" s="2" t="str">
        <f aca="false">HYPERLINK("https://www.fabsurplus.com/sdi_catalog/salesItemDetails.do?id=99387")</f>
        <v>https://www.fabsurplus.com/sdi_catalog/salesItemDetails.do?id=99387</v>
      </c>
      <c r="B88" s="2" t="s">
        <v>318</v>
      </c>
      <c r="C88" s="2" t="s">
        <v>319</v>
      </c>
      <c r="D88" s="2" t="s">
        <v>320</v>
      </c>
      <c r="E88" s="2" t="s">
        <v>321</v>
      </c>
      <c r="F88" s="2" t="s">
        <v>17</v>
      </c>
      <c r="G88" s="2" t="s">
        <v>322</v>
      </c>
      <c r="H88" s="2" t="s">
        <v>19</v>
      </c>
      <c r="I88" s="2"/>
      <c r="J88" s="2" t="s">
        <v>20</v>
      </c>
      <c r="K88" s="2" t="s">
        <v>21</v>
      </c>
      <c r="L88" s="2" t="s">
        <v>22</v>
      </c>
    </row>
    <row r="89" customFormat="false" ht="12.65" hidden="false" customHeight="true" outlineLevel="0" collapsed="false">
      <c r="A89" s="2" t="str">
        <f aca="false">HYPERLINK("https://www.fabsurplus.com/sdi_catalog/salesItemDetails.do?id=100704")</f>
        <v>https://www.fabsurplus.com/sdi_catalog/salesItemDetails.do?id=100704</v>
      </c>
      <c r="B89" s="2" t="s">
        <v>323</v>
      </c>
      <c r="C89" s="2" t="s">
        <v>324</v>
      </c>
      <c r="D89" s="2" t="s">
        <v>325</v>
      </c>
      <c r="E89" s="2" t="s">
        <v>326</v>
      </c>
      <c r="F89" s="2" t="s">
        <v>17</v>
      </c>
      <c r="G89" s="2" t="s">
        <v>300</v>
      </c>
      <c r="H89" s="2" t="s">
        <v>81</v>
      </c>
      <c r="I89" s="2"/>
      <c r="J89" s="2" t="s">
        <v>20</v>
      </c>
      <c r="K89" s="2" t="s">
        <v>21</v>
      </c>
      <c r="L89" s="2" t="s">
        <v>48</v>
      </c>
    </row>
    <row r="90" customFormat="false" ht="12.65" hidden="false" customHeight="true" outlineLevel="0" collapsed="false">
      <c r="A90" s="4" t="str">
        <f aca="false">HYPERLINK("https://www.fabsurplus.com/sdi_catalog/salesItemDetails.do?id=100705")</f>
        <v>https://www.fabsurplus.com/sdi_catalog/salesItemDetails.do?id=100705</v>
      </c>
      <c r="B90" s="4" t="s">
        <v>327</v>
      </c>
      <c r="C90" s="4" t="s">
        <v>324</v>
      </c>
      <c r="D90" s="4" t="s">
        <v>328</v>
      </c>
      <c r="E90" s="4" t="s">
        <v>326</v>
      </c>
      <c r="F90" s="4" t="s">
        <v>17</v>
      </c>
      <c r="G90" s="4" t="s">
        <v>300</v>
      </c>
      <c r="H90" s="4" t="s">
        <v>81</v>
      </c>
      <c r="I90" s="4"/>
      <c r="J90" s="4" t="s">
        <v>20</v>
      </c>
      <c r="K90" s="4" t="s">
        <v>21</v>
      </c>
      <c r="L90" s="4" t="s">
        <v>48</v>
      </c>
    </row>
    <row r="91" customFormat="false" ht="12.65" hidden="false" customHeight="true" outlineLevel="0" collapsed="false">
      <c r="A91" s="2" t="str">
        <f aca="false">HYPERLINK("https://www.fabsurplus.com/sdi_catalog/salesItemDetails.do?id=71907")</f>
        <v>https://www.fabsurplus.com/sdi_catalog/salesItemDetails.do?id=71907</v>
      </c>
      <c r="B91" s="2" t="s">
        <v>329</v>
      </c>
      <c r="C91" s="2" t="s">
        <v>330</v>
      </c>
      <c r="D91" s="2" t="s">
        <v>331</v>
      </c>
      <c r="E91" s="2" t="s">
        <v>332</v>
      </c>
      <c r="F91" s="2" t="s">
        <v>17</v>
      </c>
      <c r="G91" s="2" t="s">
        <v>333</v>
      </c>
      <c r="H91" s="2" t="s">
        <v>19</v>
      </c>
      <c r="I91" s="3" t="n">
        <v>37164.9166666667</v>
      </c>
      <c r="J91" s="2" t="s">
        <v>20</v>
      </c>
      <c r="K91" s="2" t="s">
        <v>21</v>
      </c>
      <c r="L91" s="2" t="s">
        <v>22</v>
      </c>
    </row>
    <row r="92" customFormat="false" ht="12.65" hidden="false" customHeight="true" outlineLevel="0" collapsed="false">
      <c r="A92" s="4" t="str">
        <f aca="false">HYPERLINK("https://www.fabsurplus.com/sdi_catalog/salesItemDetails.do?id=110596")</f>
        <v>https://www.fabsurplus.com/sdi_catalog/salesItemDetails.do?id=110596</v>
      </c>
      <c r="B92" s="4" t="s">
        <v>334</v>
      </c>
      <c r="C92" s="4" t="s">
        <v>335</v>
      </c>
      <c r="D92" s="4" t="s">
        <v>336</v>
      </c>
      <c r="E92" s="4" t="s">
        <v>337</v>
      </c>
      <c r="F92" s="4" t="s">
        <v>17</v>
      </c>
      <c r="G92" s="4" t="s">
        <v>300</v>
      </c>
      <c r="H92" s="4" t="s">
        <v>19</v>
      </c>
      <c r="I92" s="5" t="n">
        <v>41395</v>
      </c>
      <c r="J92" s="4" t="s">
        <v>20</v>
      </c>
      <c r="K92" s="4" t="s">
        <v>21</v>
      </c>
      <c r="L92" s="4" t="s">
        <v>48</v>
      </c>
    </row>
    <row r="93" customFormat="false" ht="12.65" hidden="false" customHeight="true" outlineLevel="0" collapsed="false">
      <c r="A93" s="2" t="str">
        <f aca="false">HYPERLINK("https://www.fabsurplus.com/sdi_catalog/salesItemDetails.do?id=79595")</f>
        <v>https://www.fabsurplus.com/sdi_catalog/salesItemDetails.do?id=79595</v>
      </c>
      <c r="B93" s="2" t="s">
        <v>338</v>
      </c>
      <c r="C93" s="2" t="s">
        <v>339</v>
      </c>
      <c r="D93" s="2" t="s">
        <v>340</v>
      </c>
      <c r="E93" s="2" t="s">
        <v>341</v>
      </c>
      <c r="F93" s="2" t="s">
        <v>17</v>
      </c>
      <c r="G93" s="2" t="s">
        <v>300</v>
      </c>
      <c r="H93" s="2" t="s">
        <v>19</v>
      </c>
      <c r="I93" s="3" t="n">
        <v>40329.9166666667</v>
      </c>
      <c r="J93" s="2" t="s">
        <v>20</v>
      </c>
      <c r="K93" s="2" t="s">
        <v>21</v>
      </c>
      <c r="L93" s="2" t="s">
        <v>22</v>
      </c>
    </row>
    <row r="94" customFormat="false" ht="12.65" hidden="false" customHeight="true" outlineLevel="0" collapsed="false">
      <c r="A94" s="4" t="str">
        <f aca="false">HYPERLINK("https://www.fabsurplus.com/sdi_catalog/salesItemDetails.do?id=110608")</f>
        <v>https://www.fabsurplus.com/sdi_catalog/salesItemDetails.do?id=110608</v>
      </c>
      <c r="B94" s="4" t="s">
        <v>342</v>
      </c>
      <c r="C94" s="4" t="s">
        <v>343</v>
      </c>
      <c r="D94" s="4" t="s">
        <v>344</v>
      </c>
      <c r="E94" s="4" t="s">
        <v>345</v>
      </c>
      <c r="F94" s="4" t="s">
        <v>17</v>
      </c>
      <c r="G94" s="4" t="s">
        <v>300</v>
      </c>
      <c r="H94" s="4" t="s">
        <v>19</v>
      </c>
      <c r="I94" s="4"/>
      <c r="J94" s="4" t="s">
        <v>32</v>
      </c>
      <c r="K94" s="4" t="s">
        <v>21</v>
      </c>
      <c r="L94" s="4" t="s">
        <v>48</v>
      </c>
    </row>
    <row r="95" customFormat="false" ht="12.65" hidden="false" customHeight="true" outlineLevel="0" collapsed="false">
      <c r="A95" s="4" t="str">
        <f aca="false">HYPERLINK("https://www.fabsurplus.com/sdi_catalog/salesItemDetails.do?id=110615")</f>
        <v>https://www.fabsurplus.com/sdi_catalog/salesItemDetails.do?id=110615</v>
      </c>
      <c r="B95" s="4" t="s">
        <v>346</v>
      </c>
      <c r="C95" s="4" t="s">
        <v>347</v>
      </c>
      <c r="D95" s="4"/>
      <c r="E95" s="4" t="s">
        <v>317</v>
      </c>
      <c r="F95" s="4" t="s">
        <v>17</v>
      </c>
      <c r="G95" s="4" t="s">
        <v>300</v>
      </c>
      <c r="H95" s="4" t="s">
        <v>75</v>
      </c>
      <c r="I95" s="4"/>
      <c r="J95" s="4" t="s">
        <v>20</v>
      </c>
      <c r="K95" s="4" t="s">
        <v>21</v>
      </c>
      <c r="L95" s="4" t="s">
        <v>82</v>
      </c>
    </row>
    <row r="96" customFormat="false" ht="12.65" hidden="false" customHeight="true" outlineLevel="0" collapsed="false">
      <c r="A96" s="4" t="str">
        <f aca="false">HYPERLINK("https://www.fabsurplus.com/sdi_catalog/salesItemDetails.do?id=79571")</f>
        <v>https://www.fabsurplus.com/sdi_catalog/salesItemDetails.do?id=79571</v>
      </c>
      <c r="B96" s="4" t="s">
        <v>348</v>
      </c>
      <c r="C96" s="4" t="s">
        <v>349</v>
      </c>
      <c r="D96" s="4" t="s">
        <v>350</v>
      </c>
      <c r="E96" s="4" t="s">
        <v>351</v>
      </c>
      <c r="F96" s="4" t="s">
        <v>158</v>
      </c>
      <c r="G96" s="4" t="s">
        <v>352</v>
      </c>
      <c r="H96" s="4" t="s">
        <v>19</v>
      </c>
      <c r="I96" s="5" t="n">
        <v>34120.9166666667</v>
      </c>
      <c r="J96" s="4" t="s">
        <v>20</v>
      </c>
      <c r="K96" s="4" t="s">
        <v>21</v>
      </c>
      <c r="L96" s="4" t="s">
        <v>22</v>
      </c>
    </row>
    <row r="97" customFormat="false" ht="12.65" hidden="false" customHeight="true" outlineLevel="0" collapsed="false">
      <c r="A97" s="2" t="str">
        <f aca="false">HYPERLINK("https://www.fabsurplus.com/sdi_catalog/salesItemDetails.do?id=110598")</f>
        <v>https://www.fabsurplus.com/sdi_catalog/salesItemDetails.do?id=110598</v>
      </c>
      <c r="B97" s="2" t="s">
        <v>353</v>
      </c>
      <c r="C97" s="2" t="s">
        <v>354</v>
      </c>
      <c r="D97" s="2" t="s">
        <v>355</v>
      </c>
      <c r="E97" s="2" t="s">
        <v>356</v>
      </c>
      <c r="F97" s="2" t="s">
        <v>17</v>
      </c>
      <c r="G97" s="2" t="s">
        <v>300</v>
      </c>
      <c r="H97" s="2" t="s">
        <v>19</v>
      </c>
      <c r="I97" s="3" t="n">
        <v>41426</v>
      </c>
      <c r="J97" s="2" t="s">
        <v>20</v>
      </c>
      <c r="K97" s="2" t="s">
        <v>21</v>
      </c>
      <c r="L97" s="2" t="s">
        <v>48</v>
      </c>
    </row>
    <row r="98" customFormat="false" ht="12.65" hidden="false" customHeight="true" outlineLevel="0" collapsed="false">
      <c r="A98" s="4" t="str">
        <f aca="false">HYPERLINK("https://www.fabsurplus.com/sdi_catalog/salesItemDetails.do?id=79602")</f>
        <v>https://www.fabsurplus.com/sdi_catalog/salesItemDetails.do?id=79602</v>
      </c>
      <c r="B98" s="4" t="s">
        <v>357</v>
      </c>
      <c r="C98" s="4" t="s">
        <v>358</v>
      </c>
      <c r="D98" s="4" t="s">
        <v>359</v>
      </c>
      <c r="E98" s="4" t="s">
        <v>360</v>
      </c>
      <c r="F98" s="4" t="s">
        <v>17</v>
      </c>
      <c r="G98" s="4" t="s">
        <v>361</v>
      </c>
      <c r="H98" s="4" t="s">
        <v>19</v>
      </c>
      <c r="I98" s="5" t="n">
        <v>38138.9166666667</v>
      </c>
      <c r="J98" s="4" t="s">
        <v>20</v>
      </c>
      <c r="K98" s="4" t="s">
        <v>21</v>
      </c>
      <c r="L98" s="4" t="s">
        <v>22</v>
      </c>
    </row>
    <row r="99" customFormat="false" ht="12.65" hidden="false" customHeight="true" outlineLevel="0" collapsed="false">
      <c r="A99" s="4" t="str">
        <f aca="false">HYPERLINK("https://www.fabsurplus.com/sdi_catalog/salesItemDetails.do?id=100709")</f>
        <v>https://www.fabsurplus.com/sdi_catalog/salesItemDetails.do?id=100709</v>
      </c>
      <c r="B99" s="4" t="s">
        <v>362</v>
      </c>
      <c r="C99" s="4" t="s">
        <v>363</v>
      </c>
      <c r="D99" s="4" t="s">
        <v>364</v>
      </c>
      <c r="E99" s="4" t="s">
        <v>365</v>
      </c>
      <c r="F99" s="4" t="s">
        <v>267</v>
      </c>
      <c r="G99" s="4"/>
      <c r="H99" s="4"/>
      <c r="I99" s="5" t="n">
        <v>39203</v>
      </c>
      <c r="J99" s="4" t="s">
        <v>20</v>
      </c>
      <c r="K99" s="4"/>
      <c r="L99" s="4" t="s">
        <v>48</v>
      </c>
    </row>
    <row r="100" customFormat="false" ht="12.65" hidden="false" customHeight="true" outlineLevel="0" collapsed="false">
      <c r="A100" s="4" t="str">
        <f aca="false">HYPERLINK("https://www.fabsurplus.com/sdi_catalog/salesItemDetails.do?id=80238")</f>
        <v>https://www.fabsurplus.com/sdi_catalog/salesItemDetails.do?id=80238</v>
      </c>
      <c r="B100" s="4" t="s">
        <v>366</v>
      </c>
      <c r="C100" s="4" t="s">
        <v>367</v>
      </c>
      <c r="D100" s="4" t="s">
        <v>368</v>
      </c>
      <c r="E100" s="4" t="s">
        <v>369</v>
      </c>
      <c r="F100" s="4" t="s">
        <v>17</v>
      </c>
      <c r="G100" s="4" t="s">
        <v>352</v>
      </c>
      <c r="H100" s="4" t="s">
        <v>75</v>
      </c>
      <c r="I100" s="5" t="n">
        <v>34820</v>
      </c>
      <c r="J100" s="4" t="s">
        <v>20</v>
      </c>
      <c r="K100" s="4" t="s">
        <v>21</v>
      </c>
      <c r="L100" s="4" t="s">
        <v>22</v>
      </c>
    </row>
    <row r="101" customFormat="false" ht="12.65" hidden="false" customHeight="true" outlineLevel="0" collapsed="false">
      <c r="A101" s="4" t="str">
        <f aca="false">HYPERLINK("https://www.fabsurplus.com/sdi_catalog/salesItemDetails.do?id=100712")</f>
        <v>https://www.fabsurplus.com/sdi_catalog/salesItemDetails.do?id=100712</v>
      </c>
      <c r="B101" s="4" t="s">
        <v>370</v>
      </c>
      <c r="C101" s="4" t="s">
        <v>367</v>
      </c>
      <c r="D101" s="4" t="s">
        <v>371</v>
      </c>
      <c r="E101" s="4" t="s">
        <v>372</v>
      </c>
      <c r="F101" s="4" t="s">
        <v>17</v>
      </c>
      <c r="G101" s="4"/>
      <c r="H101" s="4" t="s">
        <v>19</v>
      </c>
      <c r="I101" s="4"/>
      <c r="J101" s="4" t="s">
        <v>20</v>
      </c>
      <c r="K101" s="4" t="s">
        <v>21</v>
      </c>
      <c r="L101" s="4" t="s">
        <v>48</v>
      </c>
    </row>
    <row r="102" customFormat="false" ht="12.65" hidden="false" customHeight="true" outlineLevel="0" collapsed="false">
      <c r="A102" s="2" t="str">
        <f aca="false">HYPERLINK("https://www.fabsurplus.com/sdi_catalog/salesItemDetails.do?id=110600")</f>
        <v>https://www.fabsurplus.com/sdi_catalog/salesItemDetails.do?id=110600</v>
      </c>
      <c r="B102" s="2" t="s">
        <v>373</v>
      </c>
      <c r="C102" s="2" t="s">
        <v>374</v>
      </c>
      <c r="D102" s="2" t="s">
        <v>375</v>
      </c>
      <c r="E102" s="2" t="s">
        <v>376</v>
      </c>
      <c r="F102" s="2" t="s">
        <v>17</v>
      </c>
      <c r="G102" s="2" t="s">
        <v>300</v>
      </c>
      <c r="H102" s="2" t="s">
        <v>254</v>
      </c>
      <c r="I102" s="2"/>
      <c r="J102" s="2" t="s">
        <v>32</v>
      </c>
      <c r="K102" s="2" t="s">
        <v>21</v>
      </c>
      <c r="L102" s="2" t="s">
        <v>48</v>
      </c>
    </row>
    <row r="104" customFormat="false" ht="12.65" hidden="false" customHeight="true" outlineLevel="0" collapsed="false">
      <c r="A104" s="0" t="s">
        <v>377</v>
      </c>
    </row>
    <row r="106" customFormat="false" ht="12.65" hidden="false" customHeight="true" outlineLevel="0" collapsed="false">
      <c r="A106" s="1" t="s">
        <v>183</v>
      </c>
      <c r="B106" s="1" t="s">
        <v>2</v>
      </c>
      <c r="C106" s="1" t="s">
        <v>3</v>
      </c>
      <c r="D106" s="1" t="s">
        <v>4</v>
      </c>
      <c r="E106" s="1" t="s">
        <v>5</v>
      </c>
      <c r="F106" s="1" t="s">
        <v>6</v>
      </c>
      <c r="G106" s="1" t="s">
        <v>7</v>
      </c>
      <c r="H106" s="1" t="s">
        <v>8</v>
      </c>
      <c r="I106" s="1" t="s">
        <v>9</v>
      </c>
      <c r="J106" s="1" t="s">
        <v>10</v>
      </c>
      <c r="K106" s="1" t="s">
        <v>11</v>
      </c>
      <c r="L106" s="1" t="s">
        <v>12</v>
      </c>
    </row>
    <row r="107" customFormat="false" ht="12.65" hidden="false" customHeight="true" outlineLevel="0" collapsed="false">
      <c r="A107" s="4" t="str">
        <f aca="false">HYPERLINK("https://www.fabsurplus.com/sdi_catalog/salesItemDetails.do?id=98706")</f>
        <v>https://www.fabsurplus.com/sdi_catalog/salesItemDetails.do?id=98706</v>
      </c>
      <c r="B107" s="4" t="s">
        <v>378</v>
      </c>
      <c r="C107" s="4" t="s">
        <v>379</v>
      </c>
      <c r="D107" s="4" t="s">
        <v>380</v>
      </c>
      <c r="E107" s="4" t="s">
        <v>381</v>
      </c>
      <c r="F107" s="4" t="s">
        <v>17</v>
      </c>
      <c r="G107" s="4" t="s">
        <v>382</v>
      </c>
      <c r="H107" s="4" t="s">
        <v>75</v>
      </c>
      <c r="I107" s="5" t="n">
        <v>39569</v>
      </c>
      <c r="J107" s="4" t="s">
        <v>20</v>
      </c>
      <c r="K107" s="4" t="s">
        <v>21</v>
      </c>
      <c r="L107" s="4" t="s">
        <v>383</v>
      </c>
    </row>
    <row r="108" customFormat="false" ht="12.65" hidden="false" customHeight="true" outlineLevel="0" collapsed="false">
      <c r="A108" s="4" t="str">
        <f aca="false">HYPERLINK("https://www.fabsurplus.com/sdi_catalog/salesItemDetails.do?id=10637")</f>
        <v>https://www.fabsurplus.com/sdi_catalog/salesItemDetails.do?id=10637</v>
      </c>
      <c r="B108" s="4" t="s">
        <v>384</v>
      </c>
      <c r="C108" s="4" t="s">
        <v>385</v>
      </c>
      <c r="D108" s="4" t="s">
        <v>386</v>
      </c>
      <c r="E108" s="4" t="s">
        <v>387</v>
      </c>
      <c r="F108" s="4" t="s">
        <v>158</v>
      </c>
      <c r="G108" s="4" t="s">
        <v>388</v>
      </c>
      <c r="H108" s="4" t="s">
        <v>75</v>
      </c>
      <c r="I108" s="5" t="n">
        <v>34850.9166666667</v>
      </c>
      <c r="J108" s="4" t="s">
        <v>32</v>
      </c>
      <c r="K108" s="4" t="s">
        <v>21</v>
      </c>
      <c r="L108" s="4" t="s">
        <v>383</v>
      </c>
    </row>
    <row r="109" customFormat="false" ht="12.65" hidden="false" customHeight="true" outlineLevel="0" collapsed="false">
      <c r="A109" s="2" t="str">
        <f aca="false">HYPERLINK("https://www.fabsurplus.com/sdi_catalog/salesItemDetails.do?id=101768")</f>
        <v>https://www.fabsurplus.com/sdi_catalog/salesItemDetails.do?id=101768</v>
      </c>
      <c r="B109" s="2" t="s">
        <v>389</v>
      </c>
      <c r="C109" s="2" t="s">
        <v>24</v>
      </c>
      <c r="D109" s="2" t="s">
        <v>390</v>
      </c>
      <c r="E109" s="2" t="s">
        <v>391</v>
      </c>
      <c r="F109" s="2" t="s">
        <v>17</v>
      </c>
      <c r="G109" s="2" t="s">
        <v>388</v>
      </c>
      <c r="H109" s="2" t="s">
        <v>19</v>
      </c>
      <c r="I109" s="3" t="n">
        <v>32386.9166666667</v>
      </c>
      <c r="J109" s="2" t="s">
        <v>20</v>
      </c>
      <c r="K109" s="2" t="s">
        <v>21</v>
      </c>
      <c r="L109" s="2" t="s">
        <v>383</v>
      </c>
    </row>
    <row r="110" customFormat="false" ht="12.65" hidden="false" customHeight="true" outlineLevel="0" collapsed="false">
      <c r="A110" s="2" t="str">
        <f aca="false">HYPERLINK("https://www.fabsurplus.com/sdi_catalog/salesItemDetails.do?id=80083")</f>
        <v>https://www.fabsurplus.com/sdi_catalog/salesItemDetails.do?id=80083</v>
      </c>
      <c r="B110" s="2" t="s">
        <v>392</v>
      </c>
      <c r="C110" s="2" t="s">
        <v>393</v>
      </c>
      <c r="D110" s="2" t="s">
        <v>394</v>
      </c>
      <c r="E110" s="2" t="s">
        <v>395</v>
      </c>
      <c r="F110" s="2" t="s">
        <v>17</v>
      </c>
      <c r="G110" s="2" t="s">
        <v>47</v>
      </c>
      <c r="H110" s="2" t="s">
        <v>19</v>
      </c>
      <c r="I110" s="3" t="n">
        <v>36678</v>
      </c>
      <c r="J110" s="2" t="s">
        <v>20</v>
      </c>
      <c r="K110" s="2" t="s">
        <v>21</v>
      </c>
      <c r="L110" s="2" t="s">
        <v>383</v>
      </c>
    </row>
    <row r="111" customFormat="false" ht="12.65" hidden="false" customHeight="true" outlineLevel="0" collapsed="false">
      <c r="A111" s="2" t="str">
        <f aca="false">HYPERLINK("https://www.fabsurplus.com/sdi_catalog/salesItemDetails.do?id=79394")</f>
        <v>https://www.fabsurplus.com/sdi_catalog/salesItemDetails.do?id=79394</v>
      </c>
      <c r="B111" s="2" t="s">
        <v>396</v>
      </c>
      <c r="C111" s="2" t="s">
        <v>397</v>
      </c>
      <c r="D111" s="2" t="s">
        <v>398</v>
      </c>
      <c r="E111" s="2" t="s">
        <v>399</v>
      </c>
      <c r="F111" s="2" t="s">
        <v>158</v>
      </c>
      <c r="G111" s="2" t="s">
        <v>382</v>
      </c>
      <c r="H111" s="2" t="s">
        <v>19</v>
      </c>
      <c r="I111" s="2"/>
      <c r="J111" s="2" t="s">
        <v>20</v>
      </c>
      <c r="K111" s="2" t="s">
        <v>21</v>
      </c>
      <c r="L111" s="2" t="s">
        <v>383</v>
      </c>
    </row>
    <row r="112" customFormat="false" ht="12.65" hidden="false" customHeight="true" outlineLevel="0" collapsed="false">
      <c r="A112" s="2" t="str">
        <f aca="false">HYPERLINK("https://www.fabsurplus.com/sdi_catalog/salesItemDetails.do?id=95559")</f>
        <v>https://www.fabsurplus.com/sdi_catalog/salesItemDetails.do?id=95559</v>
      </c>
      <c r="B112" s="2" t="s">
        <v>400</v>
      </c>
      <c r="C112" s="2" t="s">
        <v>401</v>
      </c>
      <c r="D112" s="2" t="s">
        <v>402</v>
      </c>
      <c r="E112" s="2" t="s">
        <v>403</v>
      </c>
      <c r="F112" s="2" t="s">
        <v>17</v>
      </c>
      <c r="G112" s="2" t="s">
        <v>382</v>
      </c>
      <c r="H112" s="2" t="s">
        <v>19</v>
      </c>
      <c r="I112" s="3" t="n">
        <v>36647</v>
      </c>
      <c r="J112" s="2" t="s">
        <v>20</v>
      </c>
      <c r="K112" s="2" t="s">
        <v>21</v>
      </c>
      <c r="L112" s="2" t="s">
        <v>383</v>
      </c>
    </row>
    <row r="113" customFormat="false" ht="12.65" hidden="false" customHeight="true" outlineLevel="0" collapsed="false">
      <c r="A113" s="2" t="str">
        <f aca="false">HYPERLINK("https://www.fabsurplus.com/sdi_catalog/salesItemDetails.do?id=54217")</f>
        <v>https://www.fabsurplus.com/sdi_catalog/salesItemDetails.do?id=54217</v>
      </c>
      <c r="B113" s="2" t="s">
        <v>404</v>
      </c>
      <c r="C113" s="2" t="s">
        <v>401</v>
      </c>
      <c r="D113" s="2" t="s">
        <v>405</v>
      </c>
      <c r="E113" s="2" t="s">
        <v>406</v>
      </c>
      <c r="F113" s="2" t="s">
        <v>260</v>
      </c>
      <c r="G113" s="2" t="s">
        <v>407</v>
      </c>
      <c r="H113" s="2" t="s">
        <v>75</v>
      </c>
      <c r="I113" s="3" t="n">
        <v>39142</v>
      </c>
      <c r="J113" s="2" t="s">
        <v>20</v>
      </c>
      <c r="K113" s="2" t="s">
        <v>21</v>
      </c>
      <c r="L113" s="2" t="s">
        <v>408</v>
      </c>
    </row>
    <row r="114" customFormat="false" ht="12.65" hidden="false" customHeight="true" outlineLevel="0" collapsed="false">
      <c r="A114" s="4" t="str">
        <f aca="false">HYPERLINK("https://www.fabsurplus.com/sdi_catalog/salesItemDetails.do?id=54218")</f>
        <v>https://www.fabsurplus.com/sdi_catalog/salesItemDetails.do?id=54218</v>
      </c>
      <c r="B114" s="4" t="s">
        <v>409</v>
      </c>
      <c r="C114" s="4" t="s">
        <v>401</v>
      </c>
      <c r="D114" s="4" t="s">
        <v>405</v>
      </c>
      <c r="E114" s="4" t="s">
        <v>406</v>
      </c>
      <c r="F114" s="4" t="s">
        <v>158</v>
      </c>
      <c r="G114" s="4" t="s">
        <v>407</v>
      </c>
      <c r="H114" s="4" t="s">
        <v>75</v>
      </c>
      <c r="I114" s="5" t="n">
        <v>39142</v>
      </c>
      <c r="J114" s="4" t="s">
        <v>20</v>
      </c>
      <c r="K114" s="4" t="s">
        <v>21</v>
      </c>
      <c r="L114" s="4" t="s">
        <v>408</v>
      </c>
    </row>
    <row r="115" customFormat="false" ht="12.65" hidden="false" customHeight="true" outlineLevel="0" collapsed="false">
      <c r="A115" s="4" t="str">
        <f aca="false">HYPERLINK("https://www.fabsurplus.com/sdi_catalog/salesItemDetails.do?id=54222")</f>
        <v>https://www.fabsurplus.com/sdi_catalog/salesItemDetails.do?id=54222</v>
      </c>
      <c r="B115" s="4" t="s">
        <v>410</v>
      </c>
      <c r="C115" s="4" t="s">
        <v>401</v>
      </c>
      <c r="D115" s="4" t="s">
        <v>411</v>
      </c>
      <c r="E115" s="4" t="s">
        <v>412</v>
      </c>
      <c r="F115" s="4" t="s">
        <v>17</v>
      </c>
      <c r="G115" s="4" t="s">
        <v>407</v>
      </c>
      <c r="H115" s="4" t="s">
        <v>75</v>
      </c>
      <c r="I115" s="5" t="n">
        <v>36677.9166666667</v>
      </c>
      <c r="J115" s="4" t="s">
        <v>20</v>
      </c>
      <c r="K115" s="4" t="s">
        <v>21</v>
      </c>
      <c r="L115" s="4" t="s">
        <v>408</v>
      </c>
    </row>
    <row r="116" customFormat="false" ht="12.65" hidden="false" customHeight="true" outlineLevel="0" collapsed="false">
      <c r="A116" s="4" t="str">
        <f aca="false">HYPERLINK("https://www.fabsurplus.com/sdi_catalog/salesItemDetails.do?id=54220")</f>
        <v>https://www.fabsurplus.com/sdi_catalog/salesItemDetails.do?id=54220</v>
      </c>
      <c r="B116" s="4" t="s">
        <v>413</v>
      </c>
      <c r="C116" s="4" t="s">
        <v>401</v>
      </c>
      <c r="D116" s="4" t="s">
        <v>414</v>
      </c>
      <c r="E116" s="4" t="s">
        <v>406</v>
      </c>
      <c r="F116" s="4" t="s">
        <v>158</v>
      </c>
      <c r="G116" s="4" t="s">
        <v>407</v>
      </c>
      <c r="H116" s="4" t="s">
        <v>75</v>
      </c>
      <c r="I116" s="5" t="n">
        <v>36677.9166666667</v>
      </c>
      <c r="J116" s="4" t="s">
        <v>20</v>
      </c>
      <c r="K116" s="4" t="s">
        <v>21</v>
      </c>
      <c r="L116" s="4" t="s">
        <v>408</v>
      </c>
    </row>
    <row r="117" customFormat="false" ht="12.65" hidden="false" customHeight="true" outlineLevel="0" collapsed="false">
      <c r="A117" s="4" t="str">
        <f aca="false">HYPERLINK("https://www.fabsurplus.com/sdi_catalog/salesItemDetails.do?id=106973")</f>
        <v>https://www.fabsurplus.com/sdi_catalog/salesItemDetails.do?id=106973</v>
      </c>
      <c r="B117" s="4" t="s">
        <v>415</v>
      </c>
      <c r="C117" s="4" t="s">
        <v>401</v>
      </c>
      <c r="D117" s="4" t="s">
        <v>416</v>
      </c>
      <c r="E117" s="4" t="s">
        <v>417</v>
      </c>
      <c r="F117" s="4" t="s">
        <v>260</v>
      </c>
      <c r="G117" s="4" t="s">
        <v>407</v>
      </c>
      <c r="H117" s="4" t="s">
        <v>75</v>
      </c>
      <c r="I117" s="5" t="n">
        <v>34851</v>
      </c>
      <c r="J117" s="4" t="s">
        <v>20</v>
      </c>
      <c r="K117" s="4" t="s">
        <v>21</v>
      </c>
      <c r="L117" s="4" t="s">
        <v>383</v>
      </c>
    </row>
    <row r="118" customFormat="false" ht="12.65" hidden="false" customHeight="true" outlineLevel="0" collapsed="false">
      <c r="A118" s="2" t="str">
        <f aca="false">HYPERLINK("https://www.fabsurplus.com/sdi_catalog/salesItemDetails.do?id=106972")</f>
        <v>https://www.fabsurplus.com/sdi_catalog/salesItemDetails.do?id=106972</v>
      </c>
      <c r="B118" s="2" t="s">
        <v>418</v>
      </c>
      <c r="C118" s="2" t="s">
        <v>401</v>
      </c>
      <c r="D118" s="2" t="s">
        <v>419</v>
      </c>
      <c r="E118" s="2" t="s">
        <v>420</v>
      </c>
      <c r="F118" s="2" t="s">
        <v>17</v>
      </c>
      <c r="G118" s="2" t="s">
        <v>407</v>
      </c>
      <c r="H118" s="2" t="s">
        <v>75</v>
      </c>
      <c r="I118" s="3" t="n">
        <v>34851</v>
      </c>
      <c r="J118" s="2" t="s">
        <v>20</v>
      </c>
      <c r="K118" s="2" t="s">
        <v>21</v>
      </c>
      <c r="L118" s="2" t="s">
        <v>383</v>
      </c>
    </row>
    <row r="119" customFormat="false" ht="12.65" hidden="false" customHeight="true" outlineLevel="0" collapsed="false">
      <c r="A119" s="4" t="str">
        <f aca="false">HYPERLINK("https://www.fabsurplus.com/sdi_catalog/salesItemDetails.do?id=106919")</f>
        <v>https://www.fabsurplus.com/sdi_catalog/salesItemDetails.do?id=106919</v>
      </c>
      <c r="B119" s="4" t="s">
        <v>421</v>
      </c>
      <c r="C119" s="4" t="s">
        <v>401</v>
      </c>
      <c r="D119" s="4" t="s">
        <v>422</v>
      </c>
      <c r="E119" s="4" t="s">
        <v>423</v>
      </c>
      <c r="F119" s="4" t="s">
        <v>17</v>
      </c>
      <c r="G119" s="4" t="s">
        <v>424</v>
      </c>
      <c r="H119" s="4" t="s">
        <v>75</v>
      </c>
      <c r="I119" s="5" t="n">
        <v>37408</v>
      </c>
      <c r="J119" s="4" t="s">
        <v>20</v>
      </c>
      <c r="K119" s="4" t="s">
        <v>21</v>
      </c>
      <c r="L119" s="4" t="s">
        <v>383</v>
      </c>
    </row>
    <row r="120" customFormat="false" ht="12.65" hidden="false" customHeight="true" outlineLevel="0" collapsed="false">
      <c r="A120" s="2" t="str">
        <f aca="false">HYPERLINK("https://www.fabsurplus.com/sdi_catalog/salesItemDetails.do?id=69878")</f>
        <v>https://www.fabsurplus.com/sdi_catalog/salesItemDetails.do?id=69878</v>
      </c>
      <c r="B120" s="2" t="s">
        <v>425</v>
      </c>
      <c r="C120" s="2" t="s">
        <v>426</v>
      </c>
      <c r="D120" s="2" t="s">
        <v>427</v>
      </c>
      <c r="E120" s="2" t="s">
        <v>428</v>
      </c>
      <c r="F120" s="2" t="s">
        <v>17</v>
      </c>
      <c r="G120" s="2" t="s">
        <v>429</v>
      </c>
      <c r="H120" s="2"/>
      <c r="I120" s="3" t="n">
        <v>36434</v>
      </c>
      <c r="J120" s="2" t="s">
        <v>20</v>
      </c>
      <c r="K120" s="2" t="s">
        <v>21</v>
      </c>
      <c r="L120" s="2" t="s">
        <v>383</v>
      </c>
    </row>
    <row r="121" customFormat="false" ht="12.65" hidden="false" customHeight="true" outlineLevel="0" collapsed="false">
      <c r="A121" s="4" t="str">
        <f aca="false">HYPERLINK("https://www.fabsurplus.com/sdi_catalog/salesItemDetails.do?id=103208")</f>
        <v>https://www.fabsurplus.com/sdi_catalog/salesItemDetails.do?id=103208</v>
      </c>
      <c r="B121" s="4" t="s">
        <v>430</v>
      </c>
      <c r="C121" s="4" t="s">
        <v>431</v>
      </c>
      <c r="D121" s="4" t="s">
        <v>432</v>
      </c>
      <c r="E121" s="4" t="s">
        <v>433</v>
      </c>
      <c r="F121" s="4" t="s">
        <v>17</v>
      </c>
      <c r="G121" s="4" t="s">
        <v>57</v>
      </c>
      <c r="H121" s="4" t="s">
        <v>75</v>
      </c>
      <c r="I121" s="5" t="n">
        <v>40847.9583333333</v>
      </c>
      <c r="J121" s="4" t="s">
        <v>20</v>
      </c>
      <c r="K121" s="4" t="s">
        <v>21</v>
      </c>
      <c r="L121" s="4" t="s">
        <v>383</v>
      </c>
    </row>
    <row r="122" customFormat="false" ht="12.65" hidden="false" customHeight="true" outlineLevel="0" collapsed="false">
      <c r="A122" s="4" t="str">
        <f aca="false">HYPERLINK("https://www.fabsurplus.com/sdi_catalog/salesItemDetails.do?id=86303")</f>
        <v>https://www.fabsurplus.com/sdi_catalog/salesItemDetails.do?id=86303</v>
      </c>
      <c r="B122" s="4" t="s">
        <v>434</v>
      </c>
      <c r="C122" s="4" t="s">
        <v>435</v>
      </c>
      <c r="D122" s="4" t="s">
        <v>436</v>
      </c>
      <c r="E122" s="4" t="s">
        <v>437</v>
      </c>
      <c r="F122" s="4" t="s">
        <v>17</v>
      </c>
      <c r="G122" s="4" t="s">
        <v>57</v>
      </c>
      <c r="H122" s="4" t="s">
        <v>19</v>
      </c>
      <c r="I122" s="5" t="n">
        <v>35247</v>
      </c>
      <c r="J122" s="4" t="s">
        <v>20</v>
      </c>
      <c r="K122" s="4" t="s">
        <v>21</v>
      </c>
      <c r="L122" s="4" t="s">
        <v>438</v>
      </c>
    </row>
    <row r="123" customFormat="false" ht="12.65" hidden="false" customHeight="true" outlineLevel="0" collapsed="false">
      <c r="A123" s="4" t="str">
        <f aca="false">HYPERLINK("https://www.fabsurplus.com/sdi_catalog/salesItemDetails.do?id=99404")</f>
        <v>https://www.fabsurplus.com/sdi_catalog/salesItemDetails.do?id=99404</v>
      </c>
      <c r="B123" s="4" t="s">
        <v>439</v>
      </c>
      <c r="C123" s="4" t="s">
        <v>440</v>
      </c>
      <c r="D123" s="4" t="s">
        <v>441</v>
      </c>
      <c r="E123" s="4" t="s">
        <v>442</v>
      </c>
      <c r="F123" s="4" t="s">
        <v>17</v>
      </c>
      <c r="G123" s="4" t="s">
        <v>443</v>
      </c>
      <c r="H123" s="4" t="s">
        <v>75</v>
      </c>
      <c r="I123" s="4"/>
      <c r="J123" s="4" t="s">
        <v>20</v>
      </c>
      <c r="K123" s="4" t="s">
        <v>21</v>
      </c>
      <c r="L123" s="4" t="s">
        <v>82</v>
      </c>
    </row>
    <row r="124" customFormat="false" ht="12.65" hidden="false" customHeight="true" outlineLevel="0" collapsed="false">
      <c r="A124" s="2" t="str">
        <f aca="false">HYPERLINK("https://www.fabsurplus.com/sdi_catalog/salesItemDetails.do?id=84082")</f>
        <v>https://www.fabsurplus.com/sdi_catalog/salesItemDetails.do?id=84082</v>
      </c>
      <c r="B124" s="2" t="s">
        <v>444</v>
      </c>
      <c r="C124" s="2" t="s">
        <v>440</v>
      </c>
      <c r="D124" s="2" t="s">
        <v>445</v>
      </c>
      <c r="E124" s="2" t="s">
        <v>446</v>
      </c>
      <c r="F124" s="2" t="s">
        <v>158</v>
      </c>
      <c r="G124" s="2" t="s">
        <v>382</v>
      </c>
      <c r="H124" s="2" t="s">
        <v>254</v>
      </c>
      <c r="I124" s="3" t="n">
        <v>36281</v>
      </c>
      <c r="J124" s="2" t="s">
        <v>20</v>
      </c>
      <c r="K124" s="2" t="s">
        <v>21</v>
      </c>
      <c r="L124" s="2" t="s">
        <v>447</v>
      </c>
    </row>
    <row r="126" customFormat="false" ht="12.65" hidden="false" customHeight="true" outlineLevel="0" collapsed="false">
      <c r="A126" s="0" t="s">
        <v>448</v>
      </c>
    </row>
    <row r="128" customFormat="false" ht="12.65" hidden="false" customHeight="true" outlineLevel="0" collapsed="false">
      <c r="A128" s="1" t="s">
        <v>183</v>
      </c>
      <c r="B128" s="1" t="s">
        <v>2</v>
      </c>
      <c r="C128" s="1" t="s">
        <v>3</v>
      </c>
      <c r="D128" s="1" t="s">
        <v>4</v>
      </c>
      <c r="E128" s="1" t="s">
        <v>5</v>
      </c>
      <c r="F128" s="1" t="s">
        <v>6</v>
      </c>
      <c r="G128" s="1" t="s">
        <v>7</v>
      </c>
      <c r="H128" s="1" t="s">
        <v>8</v>
      </c>
      <c r="I128" s="1" t="s">
        <v>9</v>
      </c>
      <c r="J128" s="1" t="s">
        <v>10</v>
      </c>
      <c r="K128" s="1" t="s">
        <v>11</v>
      </c>
      <c r="L128" s="1" t="s">
        <v>12</v>
      </c>
    </row>
    <row r="129" customFormat="false" ht="12.65" hidden="false" customHeight="true" outlineLevel="0" collapsed="false">
      <c r="A129" s="2" t="str">
        <f aca="false">HYPERLINK("https://www.fabsurplus.com/sdi_catalog/salesItemDetails.do?id=54859")</f>
        <v>https://www.fabsurplus.com/sdi_catalog/salesItemDetails.do?id=54859</v>
      </c>
      <c r="B129" s="2" t="s">
        <v>449</v>
      </c>
      <c r="C129" s="2" t="s">
        <v>450</v>
      </c>
      <c r="D129" s="2" t="s">
        <v>451</v>
      </c>
      <c r="E129" s="2" t="s">
        <v>452</v>
      </c>
      <c r="F129" s="2" t="s">
        <v>17</v>
      </c>
      <c r="G129" s="2" t="s">
        <v>453</v>
      </c>
      <c r="H129" s="2" t="s">
        <v>19</v>
      </c>
      <c r="I129" s="3" t="n">
        <v>38657</v>
      </c>
      <c r="J129" s="2" t="s">
        <v>20</v>
      </c>
      <c r="K129" s="2" t="s">
        <v>21</v>
      </c>
      <c r="L129" s="2" t="s">
        <v>454</v>
      </c>
    </row>
    <row r="130" customFormat="false" ht="12.65" hidden="false" customHeight="true" outlineLevel="0" collapsed="false">
      <c r="A130" s="4" t="str">
        <f aca="false">HYPERLINK("https://www.fabsurplus.com/sdi_catalog/salesItemDetails.do?id=98785")</f>
        <v>https://www.fabsurplus.com/sdi_catalog/salesItemDetails.do?id=98785</v>
      </c>
      <c r="B130" s="4" t="s">
        <v>455</v>
      </c>
      <c r="C130" s="4" t="s">
        <v>456</v>
      </c>
      <c r="D130" s="4" t="s">
        <v>451</v>
      </c>
      <c r="E130" s="4" t="s">
        <v>457</v>
      </c>
      <c r="F130" s="4" t="s">
        <v>17</v>
      </c>
      <c r="G130" s="4" t="s">
        <v>458</v>
      </c>
      <c r="H130" s="4" t="s">
        <v>75</v>
      </c>
      <c r="I130" s="5" t="n">
        <v>39569</v>
      </c>
      <c r="J130" s="4" t="s">
        <v>20</v>
      </c>
      <c r="K130" s="4" t="s">
        <v>21</v>
      </c>
      <c r="L130" s="4" t="s">
        <v>383</v>
      </c>
    </row>
    <row r="131" customFormat="false" ht="12.65" hidden="false" customHeight="true" outlineLevel="0" collapsed="false">
      <c r="A131" s="2" t="str">
        <f aca="false">HYPERLINK("https://www.fabsurplus.com/sdi_catalog/salesItemDetails.do?id=77017")</f>
        <v>https://www.fabsurplus.com/sdi_catalog/salesItemDetails.do?id=77017</v>
      </c>
      <c r="B131" s="2" t="s">
        <v>459</v>
      </c>
      <c r="C131" s="2" t="s">
        <v>451</v>
      </c>
      <c r="D131" s="2" t="s">
        <v>460</v>
      </c>
      <c r="E131" s="2" t="s">
        <v>461</v>
      </c>
      <c r="F131" s="2" t="s">
        <v>17</v>
      </c>
      <c r="G131" s="2" t="s">
        <v>453</v>
      </c>
      <c r="H131" s="2" t="s">
        <v>19</v>
      </c>
      <c r="I131" s="3" t="n">
        <v>38868.9166666667</v>
      </c>
      <c r="J131" s="2" t="s">
        <v>20</v>
      </c>
      <c r="K131" s="2" t="s">
        <v>21</v>
      </c>
      <c r="L131" s="2" t="s">
        <v>462</v>
      </c>
    </row>
    <row r="132" customFormat="false" ht="12.65" hidden="false" customHeight="true" outlineLevel="0" collapsed="false">
      <c r="A132" s="4" t="str">
        <f aca="false">HYPERLINK("https://www.fabsurplus.com/sdi_catalog/salesItemDetails.do?id=77013")</f>
        <v>https://www.fabsurplus.com/sdi_catalog/salesItemDetails.do?id=77013</v>
      </c>
      <c r="B132" s="4" t="s">
        <v>463</v>
      </c>
      <c r="C132" s="4" t="s">
        <v>451</v>
      </c>
      <c r="D132" s="4" t="s">
        <v>464</v>
      </c>
      <c r="E132" s="4" t="s">
        <v>465</v>
      </c>
      <c r="F132" s="4" t="s">
        <v>17</v>
      </c>
      <c r="G132" s="4" t="s">
        <v>453</v>
      </c>
      <c r="H132" s="4" t="s">
        <v>19</v>
      </c>
      <c r="I132" s="5" t="n">
        <v>39233.9166666667</v>
      </c>
      <c r="J132" s="4" t="s">
        <v>20</v>
      </c>
      <c r="K132" s="4" t="s">
        <v>21</v>
      </c>
      <c r="L132" s="4" t="s">
        <v>462</v>
      </c>
    </row>
    <row r="133" customFormat="false" ht="12.65" hidden="false" customHeight="true" outlineLevel="0" collapsed="false">
      <c r="A133" s="4" t="str">
        <f aca="false">HYPERLINK("https://www.fabsurplus.com/sdi_catalog/salesItemDetails.do?id=77021")</f>
        <v>https://www.fabsurplus.com/sdi_catalog/salesItemDetails.do?id=77021</v>
      </c>
      <c r="B133" s="4" t="s">
        <v>466</v>
      </c>
      <c r="C133" s="4" t="s">
        <v>451</v>
      </c>
      <c r="D133" s="4" t="s">
        <v>467</v>
      </c>
      <c r="E133" s="4" t="s">
        <v>467</v>
      </c>
      <c r="F133" s="4" t="s">
        <v>17</v>
      </c>
      <c r="G133" s="4" t="s">
        <v>453</v>
      </c>
      <c r="H133" s="4" t="s">
        <v>19</v>
      </c>
      <c r="I133" s="5" t="n">
        <v>37195.9583333333</v>
      </c>
      <c r="J133" s="4" t="s">
        <v>20</v>
      </c>
      <c r="K133" s="4" t="s">
        <v>21</v>
      </c>
      <c r="L133" s="4" t="s">
        <v>462</v>
      </c>
    </row>
    <row r="134" customFormat="false" ht="12.65" hidden="false" customHeight="true" outlineLevel="0" collapsed="false">
      <c r="A134" s="2" t="str">
        <f aca="false">HYPERLINK("https://www.fabsurplus.com/sdi_catalog/salesItemDetails.do?id=77022")</f>
        <v>https://www.fabsurplus.com/sdi_catalog/salesItemDetails.do?id=77022</v>
      </c>
      <c r="B134" s="2" t="s">
        <v>468</v>
      </c>
      <c r="C134" s="2" t="s">
        <v>451</v>
      </c>
      <c r="D134" s="2" t="s">
        <v>469</v>
      </c>
      <c r="E134" s="2" t="s">
        <v>467</v>
      </c>
      <c r="F134" s="2" t="s">
        <v>17</v>
      </c>
      <c r="G134" s="2" t="s">
        <v>453</v>
      </c>
      <c r="H134" s="2" t="s">
        <v>19</v>
      </c>
      <c r="I134" s="3" t="n">
        <v>37195.9583333333</v>
      </c>
      <c r="J134" s="2" t="s">
        <v>20</v>
      </c>
      <c r="K134" s="2" t="s">
        <v>21</v>
      </c>
      <c r="L134" s="2" t="s">
        <v>462</v>
      </c>
    </row>
    <row r="135" customFormat="false" ht="12.65" hidden="false" customHeight="true" outlineLevel="0" collapsed="false">
      <c r="A135" s="4" t="str">
        <f aca="false">HYPERLINK("https://www.fabsurplus.com/sdi_catalog/salesItemDetails.do?id=98708")</f>
        <v>https://www.fabsurplus.com/sdi_catalog/salesItemDetails.do?id=98708</v>
      </c>
      <c r="B135" s="4" t="s">
        <v>470</v>
      </c>
      <c r="C135" s="4" t="s">
        <v>451</v>
      </c>
      <c r="D135" s="4" t="s">
        <v>471</v>
      </c>
      <c r="E135" s="4" t="s">
        <v>472</v>
      </c>
      <c r="F135" s="4" t="s">
        <v>17</v>
      </c>
      <c r="G135" s="4" t="s">
        <v>458</v>
      </c>
      <c r="H135" s="4" t="s">
        <v>75</v>
      </c>
      <c r="I135" s="5" t="n">
        <v>39599.9166666667</v>
      </c>
      <c r="J135" s="4" t="s">
        <v>20</v>
      </c>
      <c r="K135" s="4" t="s">
        <v>21</v>
      </c>
      <c r="L135" s="4" t="s">
        <v>383</v>
      </c>
    </row>
    <row r="136" customFormat="false" ht="12.65" hidden="false" customHeight="true" outlineLevel="0" collapsed="false">
      <c r="A136" s="2" t="str">
        <f aca="false">HYPERLINK("https://www.fabsurplus.com/sdi_catalog/salesItemDetails.do?id=98709")</f>
        <v>https://www.fabsurplus.com/sdi_catalog/salesItemDetails.do?id=98709</v>
      </c>
      <c r="B136" s="2" t="s">
        <v>473</v>
      </c>
      <c r="C136" s="2" t="s">
        <v>451</v>
      </c>
      <c r="D136" s="2" t="s">
        <v>474</v>
      </c>
      <c r="E136" s="2" t="s">
        <v>472</v>
      </c>
      <c r="F136" s="2" t="s">
        <v>17</v>
      </c>
      <c r="G136" s="2" t="s">
        <v>458</v>
      </c>
      <c r="H136" s="2"/>
      <c r="I136" s="3" t="n">
        <v>39599.9166666667</v>
      </c>
      <c r="J136" s="2" t="s">
        <v>20</v>
      </c>
      <c r="K136" s="2"/>
      <c r="L136" s="2" t="s">
        <v>383</v>
      </c>
    </row>
    <row r="137" customFormat="false" ht="12.65" hidden="false" customHeight="true" outlineLevel="0" collapsed="false">
      <c r="A137" s="4" t="str">
        <f aca="false">HYPERLINK("https://www.fabsurplus.com/sdi_catalog/salesItemDetails.do?id=100888")</f>
        <v>https://www.fabsurplus.com/sdi_catalog/salesItemDetails.do?id=100888</v>
      </c>
      <c r="B137" s="4" t="s">
        <v>475</v>
      </c>
      <c r="C137" s="4" t="s">
        <v>451</v>
      </c>
      <c r="D137" s="4" t="s">
        <v>476</v>
      </c>
      <c r="E137" s="4" t="s">
        <v>472</v>
      </c>
      <c r="F137" s="4" t="s">
        <v>17</v>
      </c>
      <c r="G137" s="4" t="s">
        <v>458</v>
      </c>
      <c r="H137" s="4" t="s">
        <v>75</v>
      </c>
      <c r="I137" s="5" t="n">
        <v>39599.9166666667</v>
      </c>
      <c r="J137" s="4" t="s">
        <v>20</v>
      </c>
      <c r="K137" s="4" t="s">
        <v>21</v>
      </c>
      <c r="L137" s="4" t="s">
        <v>383</v>
      </c>
    </row>
    <row r="138" customFormat="false" ht="12.65" hidden="false" customHeight="true" outlineLevel="0" collapsed="false">
      <c r="A138" s="4" t="str">
        <f aca="false">HYPERLINK("https://www.fabsurplus.com/sdi_catalog/salesItemDetails.do?id=77009")</f>
        <v>https://www.fabsurplus.com/sdi_catalog/salesItemDetails.do?id=77009</v>
      </c>
      <c r="B138" s="4" t="s">
        <v>477</v>
      </c>
      <c r="C138" s="4" t="s">
        <v>451</v>
      </c>
      <c r="D138" s="4" t="s">
        <v>478</v>
      </c>
      <c r="E138" s="4" t="s">
        <v>479</v>
      </c>
      <c r="F138" s="4" t="s">
        <v>17</v>
      </c>
      <c r="G138" s="4" t="s">
        <v>453</v>
      </c>
      <c r="H138" s="4" t="s">
        <v>19</v>
      </c>
      <c r="I138" s="5" t="n">
        <v>37042.9166666667</v>
      </c>
      <c r="J138" s="4" t="s">
        <v>20</v>
      </c>
      <c r="K138" s="4" t="s">
        <v>21</v>
      </c>
      <c r="L138" s="4" t="s">
        <v>462</v>
      </c>
    </row>
    <row r="139" customFormat="false" ht="12.65" hidden="false" customHeight="true" outlineLevel="0" collapsed="false">
      <c r="A139" s="2" t="str">
        <f aca="false">HYPERLINK("https://www.fabsurplus.com/sdi_catalog/salesItemDetails.do?id=77010")</f>
        <v>https://www.fabsurplus.com/sdi_catalog/salesItemDetails.do?id=77010</v>
      </c>
      <c r="B139" s="2" t="s">
        <v>480</v>
      </c>
      <c r="C139" s="2" t="s">
        <v>451</v>
      </c>
      <c r="D139" s="2" t="s">
        <v>481</v>
      </c>
      <c r="E139" s="2" t="s">
        <v>479</v>
      </c>
      <c r="F139" s="2" t="s">
        <v>17</v>
      </c>
      <c r="G139" s="2" t="s">
        <v>453</v>
      </c>
      <c r="H139" s="2" t="s">
        <v>19</v>
      </c>
      <c r="I139" s="3" t="n">
        <v>37195.9583333333</v>
      </c>
      <c r="J139" s="2" t="s">
        <v>20</v>
      </c>
      <c r="K139" s="2" t="s">
        <v>21</v>
      </c>
      <c r="L139" s="2" t="s">
        <v>462</v>
      </c>
    </row>
    <row r="140" customFormat="false" ht="12.65" hidden="false" customHeight="true" outlineLevel="0" collapsed="false">
      <c r="A140" s="4" t="str">
        <f aca="false">HYPERLINK("https://www.fabsurplus.com/sdi_catalog/salesItemDetails.do?id=98710")</f>
        <v>https://www.fabsurplus.com/sdi_catalog/salesItemDetails.do?id=98710</v>
      </c>
      <c r="B140" s="4" t="s">
        <v>482</v>
      </c>
      <c r="C140" s="4" t="s">
        <v>451</v>
      </c>
      <c r="D140" s="4" t="s">
        <v>483</v>
      </c>
      <c r="E140" s="4" t="s">
        <v>484</v>
      </c>
      <c r="F140" s="4" t="s">
        <v>17</v>
      </c>
      <c r="G140" s="4" t="s">
        <v>458</v>
      </c>
      <c r="H140" s="4" t="s">
        <v>75</v>
      </c>
      <c r="I140" s="5" t="n">
        <v>39599.9166666667</v>
      </c>
      <c r="J140" s="4" t="s">
        <v>20</v>
      </c>
      <c r="K140" s="4" t="s">
        <v>21</v>
      </c>
      <c r="L140" s="4" t="s">
        <v>383</v>
      </c>
    </row>
    <row r="141" customFormat="false" ht="12.65" hidden="false" customHeight="true" outlineLevel="0" collapsed="false">
      <c r="A141" s="2" t="str">
        <f aca="false">HYPERLINK("https://www.fabsurplus.com/sdi_catalog/salesItemDetails.do?id=98711")</f>
        <v>https://www.fabsurplus.com/sdi_catalog/salesItemDetails.do?id=98711</v>
      </c>
      <c r="B141" s="2" t="s">
        <v>485</v>
      </c>
      <c r="C141" s="2" t="s">
        <v>451</v>
      </c>
      <c r="D141" s="2" t="s">
        <v>486</v>
      </c>
      <c r="E141" s="2" t="s">
        <v>487</v>
      </c>
      <c r="F141" s="2" t="s">
        <v>17</v>
      </c>
      <c r="G141" s="2" t="s">
        <v>458</v>
      </c>
      <c r="H141" s="2" t="s">
        <v>75</v>
      </c>
      <c r="I141" s="3" t="n">
        <v>39599.9166666667</v>
      </c>
      <c r="J141" s="2" t="s">
        <v>20</v>
      </c>
      <c r="K141" s="2" t="s">
        <v>21</v>
      </c>
      <c r="L141" s="2" t="s">
        <v>383</v>
      </c>
    </row>
    <row r="142" customFormat="false" ht="12.65" hidden="false" customHeight="true" outlineLevel="0" collapsed="false">
      <c r="A142" s="4" t="str">
        <f aca="false">HYPERLINK("https://www.fabsurplus.com/sdi_catalog/salesItemDetails.do?id=98712")</f>
        <v>https://www.fabsurplus.com/sdi_catalog/salesItemDetails.do?id=98712</v>
      </c>
      <c r="B142" s="4" t="s">
        <v>488</v>
      </c>
      <c r="C142" s="4" t="s">
        <v>451</v>
      </c>
      <c r="D142" s="4" t="s">
        <v>489</v>
      </c>
      <c r="E142" s="4" t="s">
        <v>490</v>
      </c>
      <c r="F142" s="4" t="s">
        <v>17</v>
      </c>
      <c r="G142" s="4" t="s">
        <v>458</v>
      </c>
      <c r="H142" s="4" t="s">
        <v>75</v>
      </c>
      <c r="I142" s="5" t="n">
        <v>39599.9166666667</v>
      </c>
      <c r="J142" s="4" t="s">
        <v>20</v>
      </c>
      <c r="K142" s="4" t="s">
        <v>21</v>
      </c>
      <c r="L142" s="4" t="s">
        <v>383</v>
      </c>
    </row>
    <row r="143" customFormat="false" ht="12.65" hidden="false" customHeight="true" outlineLevel="0" collapsed="false">
      <c r="A143" s="2" t="str">
        <f aca="false">HYPERLINK("https://www.fabsurplus.com/sdi_catalog/salesItemDetails.do?id=98715")</f>
        <v>https://www.fabsurplus.com/sdi_catalog/salesItemDetails.do?id=98715</v>
      </c>
      <c r="B143" s="2" t="s">
        <v>491</v>
      </c>
      <c r="C143" s="2" t="s">
        <v>492</v>
      </c>
      <c r="D143" s="2" t="s">
        <v>493</v>
      </c>
      <c r="E143" s="2" t="s">
        <v>494</v>
      </c>
      <c r="F143" s="2" t="s">
        <v>17</v>
      </c>
      <c r="G143" s="2" t="s">
        <v>458</v>
      </c>
      <c r="H143" s="2" t="s">
        <v>19</v>
      </c>
      <c r="I143" s="3" t="n">
        <v>39599.9166666667</v>
      </c>
      <c r="J143" s="2" t="s">
        <v>20</v>
      </c>
      <c r="K143" s="2" t="s">
        <v>21</v>
      </c>
      <c r="L143" s="2" t="s">
        <v>383</v>
      </c>
    </row>
    <row r="144" customFormat="false" ht="12.65" hidden="false" customHeight="true" outlineLevel="0" collapsed="false">
      <c r="A144" s="4" t="str">
        <f aca="false">HYPERLINK("https://www.fabsurplus.com/sdi_catalog/salesItemDetails.do?id=98716")</f>
        <v>https://www.fabsurplus.com/sdi_catalog/salesItemDetails.do?id=98716</v>
      </c>
      <c r="B144" s="4" t="s">
        <v>495</v>
      </c>
      <c r="C144" s="4" t="s">
        <v>492</v>
      </c>
      <c r="D144" s="4" t="s">
        <v>496</v>
      </c>
      <c r="E144" s="4" t="s">
        <v>494</v>
      </c>
      <c r="F144" s="4" t="s">
        <v>17</v>
      </c>
      <c r="G144" s="4" t="s">
        <v>458</v>
      </c>
      <c r="H144" s="4" t="s">
        <v>75</v>
      </c>
      <c r="I144" s="5" t="n">
        <v>39599.9166666667</v>
      </c>
      <c r="J144" s="4" t="s">
        <v>20</v>
      </c>
      <c r="K144" s="4" t="s">
        <v>21</v>
      </c>
      <c r="L144" s="4" t="s">
        <v>383</v>
      </c>
    </row>
    <row r="145" customFormat="false" ht="12.65" hidden="false" customHeight="true" outlineLevel="0" collapsed="false">
      <c r="A145" s="2" t="str">
        <f aca="false">HYPERLINK("https://www.fabsurplus.com/sdi_catalog/salesItemDetails.do?id=98717")</f>
        <v>https://www.fabsurplus.com/sdi_catalog/salesItemDetails.do?id=98717</v>
      </c>
      <c r="B145" s="2" t="s">
        <v>497</v>
      </c>
      <c r="C145" s="2" t="s">
        <v>492</v>
      </c>
      <c r="D145" s="2" t="s">
        <v>498</v>
      </c>
      <c r="E145" s="2" t="s">
        <v>494</v>
      </c>
      <c r="F145" s="2" t="s">
        <v>17</v>
      </c>
      <c r="G145" s="2" t="s">
        <v>458</v>
      </c>
      <c r="H145" s="2" t="s">
        <v>75</v>
      </c>
      <c r="I145" s="3" t="n">
        <v>39599.9166666667</v>
      </c>
      <c r="J145" s="2" t="s">
        <v>20</v>
      </c>
      <c r="K145" s="2" t="s">
        <v>21</v>
      </c>
      <c r="L145" s="2" t="s">
        <v>383</v>
      </c>
    </row>
    <row r="146" customFormat="false" ht="12.65" hidden="false" customHeight="true" outlineLevel="0" collapsed="false">
      <c r="A146" s="4" t="str">
        <f aca="false">HYPERLINK("https://www.fabsurplus.com/sdi_catalog/salesItemDetails.do?id=98718")</f>
        <v>https://www.fabsurplus.com/sdi_catalog/salesItemDetails.do?id=98718</v>
      </c>
      <c r="B146" s="4" t="s">
        <v>499</v>
      </c>
      <c r="C146" s="4" t="s">
        <v>500</v>
      </c>
      <c r="D146" s="4" t="s">
        <v>501</v>
      </c>
      <c r="E146" s="4" t="s">
        <v>502</v>
      </c>
      <c r="F146" s="4" t="s">
        <v>17</v>
      </c>
      <c r="G146" s="4" t="s">
        <v>458</v>
      </c>
      <c r="H146" s="4" t="s">
        <v>503</v>
      </c>
      <c r="I146" s="5" t="n">
        <v>39599.9166666667</v>
      </c>
      <c r="J146" s="4" t="s">
        <v>20</v>
      </c>
      <c r="K146" s="4" t="s">
        <v>21</v>
      </c>
      <c r="L146" s="4" t="s">
        <v>383</v>
      </c>
    </row>
    <row r="147" customFormat="false" ht="12.65" hidden="false" customHeight="true" outlineLevel="0" collapsed="false">
      <c r="A147" s="4" t="str">
        <f aca="false">HYPERLINK("https://www.fabsurplus.com/sdi_catalog/salesItemDetails.do?id=56144")</f>
        <v>https://www.fabsurplus.com/sdi_catalog/salesItemDetails.do?id=56144</v>
      </c>
      <c r="B147" s="4" t="s">
        <v>504</v>
      </c>
      <c r="C147" s="4" t="s">
        <v>505</v>
      </c>
      <c r="D147" s="4" t="s">
        <v>506</v>
      </c>
      <c r="E147" s="4" t="s">
        <v>507</v>
      </c>
      <c r="F147" s="4" t="s">
        <v>17</v>
      </c>
      <c r="G147" s="4" t="s">
        <v>453</v>
      </c>
      <c r="H147" s="4" t="s">
        <v>19</v>
      </c>
      <c r="I147" s="5" t="n">
        <v>37742</v>
      </c>
      <c r="J147" s="4" t="s">
        <v>20</v>
      </c>
      <c r="K147" s="4" t="s">
        <v>21</v>
      </c>
      <c r="L147" s="4" t="s">
        <v>462</v>
      </c>
    </row>
    <row r="148" customFormat="false" ht="12.65" hidden="false" customHeight="true" outlineLevel="0" collapsed="false">
      <c r="A148" s="2" t="str">
        <f aca="false">HYPERLINK("https://www.fabsurplus.com/sdi_catalog/salesItemDetails.do?id=56140")</f>
        <v>https://www.fabsurplus.com/sdi_catalog/salesItemDetails.do?id=56140</v>
      </c>
      <c r="B148" s="2" t="s">
        <v>508</v>
      </c>
      <c r="C148" s="2" t="s">
        <v>509</v>
      </c>
      <c r="D148" s="2" t="s">
        <v>510</v>
      </c>
      <c r="E148" s="2" t="s">
        <v>511</v>
      </c>
      <c r="F148" s="2" t="s">
        <v>17</v>
      </c>
      <c r="G148" s="2" t="s">
        <v>458</v>
      </c>
      <c r="H148" s="2" t="s">
        <v>19</v>
      </c>
      <c r="I148" s="3" t="n">
        <v>37012</v>
      </c>
      <c r="J148" s="2" t="s">
        <v>20</v>
      </c>
      <c r="K148" s="2" t="s">
        <v>21</v>
      </c>
      <c r="L148" s="2" t="s">
        <v>462</v>
      </c>
    </row>
    <row r="149" customFormat="false" ht="12.65" hidden="false" customHeight="true" outlineLevel="0" collapsed="false">
      <c r="A149" s="4" t="str">
        <f aca="false">HYPERLINK("https://www.fabsurplus.com/sdi_catalog/salesItemDetails.do?id=103801")</f>
        <v>https://www.fabsurplus.com/sdi_catalog/salesItemDetails.do?id=103801</v>
      </c>
      <c r="B149" s="4" t="s">
        <v>512</v>
      </c>
      <c r="C149" s="4" t="s">
        <v>505</v>
      </c>
      <c r="D149" s="4" t="s">
        <v>513</v>
      </c>
      <c r="E149" s="4" t="s">
        <v>514</v>
      </c>
      <c r="F149" s="4" t="s">
        <v>17</v>
      </c>
      <c r="G149" s="4" t="s">
        <v>458</v>
      </c>
      <c r="H149" s="4" t="s">
        <v>75</v>
      </c>
      <c r="I149" s="5" t="n">
        <v>39569</v>
      </c>
      <c r="J149" s="4" t="s">
        <v>20</v>
      </c>
      <c r="K149" s="4" t="s">
        <v>21</v>
      </c>
      <c r="L149" s="4" t="s">
        <v>515</v>
      </c>
    </row>
    <row r="150" customFormat="false" ht="12.65" hidden="false" customHeight="true" outlineLevel="0" collapsed="false">
      <c r="A150" s="2" t="str">
        <f aca="false">HYPERLINK("https://www.fabsurplus.com/sdi_catalog/salesItemDetails.do?id=98721")</f>
        <v>https://www.fabsurplus.com/sdi_catalog/salesItemDetails.do?id=98721</v>
      </c>
      <c r="B150" s="2" t="s">
        <v>516</v>
      </c>
      <c r="C150" s="2" t="s">
        <v>505</v>
      </c>
      <c r="D150" s="2" t="s">
        <v>517</v>
      </c>
      <c r="E150" s="2" t="s">
        <v>518</v>
      </c>
      <c r="F150" s="2" t="s">
        <v>17</v>
      </c>
      <c r="G150" s="2" t="s">
        <v>458</v>
      </c>
      <c r="H150" s="2" t="s">
        <v>75</v>
      </c>
      <c r="I150" s="3" t="n">
        <v>39569</v>
      </c>
      <c r="J150" s="2" t="s">
        <v>20</v>
      </c>
      <c r="K150" s="2" t="s">
        <v>21</v>
      </c>
      <c r="L150" s="2" t="s">
        <v>383</v>
      </c>
    </row>
    <row r="151" customFormat="false" ht="12.65" hidden="false" customHeight="true" outlineLevel="0" collapsed="false">
      <c r="A151" s="4" t="str">
        <f aca="false">HYPERLINK("https://www.fabsurplus.com/sdi_catalog/salesItemDetails.do?id=98722")</f>
        <v>https://www.fabsurplus.com/sdi_catalog/salesItemDetails.do?id=98722</v>
      </c>
      <c r="B151" s="4" t="s">
        <v>519</v>
      </c>
      <c r="C151" s="4" t="s">
        <v>505</v>
      </c>
      <c r="D151" s="4" t="s">
        <v>520</v>
      </c>
      <c r="E151" s="4" t="s">
        <v>521</v>
      </c>
      <c r="F151" s="4" t="s">
        <v>17</v>
      </c>
      <c r="G151" s="4" t="s">
        <v>458</v>
      </c>
      <c r="H151" s="4" t="s">
        <v>75</v>
      </c>
      <c r="I151" s="5" t="n">
        <v>39569</v>
      </c>
      <c r="J151" s="4" t="s">
        <v>20</v>
      </c>
      <c r="K151" s="4" t="s">
        <v>21</v>
      </c>
      <c r="L151" s="4" t="s">
        <v>383</v>
      </c>
    </row>
    <row r="152" customFormat="false" ht="12.65" hidden="false" customHeight="true" outlineLevel="0" collapsed="false">
      <c r="A152" s="4" t="str">
        <f aca="false">HYPERLINK("https://www.fabsurplus.com/sdi_catalog/salesItemDetails.do?id=56141")</f>
        <v>https://www.fabsurplus.com/sdi_catalog/salesItemDetails.do?id=56141</v>
      </c>
      <c r="B152" s="4" t="s">
        <v>522</v>
      </c>
      <c r="C152" s="4" t="s">
        <v>523</v>
      </c>
      <c r="D152" s="4" t="s">
        <v>524</v>
      </c>
      <c r="E152" s="4" t="s">
        <v>525</v>
      </c>
      <c r="F152" s="4" t="s">
        <v>17</v>
      </c>
      <c r="G152" s="4" t="s">
        <v>453</v>
      </c>
      <c r="H152" s="4" t="s">
        <v>19</v>
      </c>
      <c r="I152" s="5" t="n">
        <v>39022</v>
      </c>
      <c r="J152" s="4" t="s">
        <v>20</v>
      </c>
      <c r="K152" s="4" t="s">
        <v>21</v>
      </c>
      <c r="L152" s="4" t="s">
        <v>462</v>
      </c>
    </row>
    <row r="153" customFormat="false" ht="12.65" hidden="false" customHeight="true" outlineLevel="0" collapsed="false">
      <c r="A153" s="2" t="str">
        <f aca="false">HYPERLINK("https://www.fabsurplus.com/sdi_catalog/salesItemDetails.do?id=56310")</f>
        <v>https://www.fabsurplus.com/sdi_catalog/salesItemDetails.do?id=56310</v>
      </c>
      <c r="B153" s="2" t="s">
        <v>526</v>
      </c>
      <c r="C153" s="2" t="s">
        <v>527</v>
      </c>
      <c r="D153" s="2" t="s">
        <v>528</v>
      </c>
      <c r="E153" s="2" t="s">
        <v>529</v>
      </c>
      <c r="F153" s="2" t="s">
        <v>17</v>
      </c>
      <c r="G153" s="2" t="s">
        <v>530</v>
      </c>
      <c r="H153" s="2" t="s">
        <v>19</v>
      </c>
      <c r="I153" s="3" t="n">
        <v>37772.9166666667</v>
      </c>
      <c r="J153" s="2" t="s">
        <v>20</v>
      </c>
      <c r="K153" s="2" t="s">
        <v>21</v>
      </c>
      <c r="L153" s="2" t="s">
        <v>462</v>
      </c>
    </row>
    <row r="154" customFormat="false" ht="12.65" hidden="false" customHeight="true" outlineLevel="0" collapsed="false">
      <c r="A154" s="4" t="str">
        <f aca="false">HYPERLINK("https://www.fabsurplus.com/sdi_catalog/salesItemDetails.do?id=98726")</f>
        <v>https://www.fabsurplus.com/sdi_catalog/salesItemDetails.do?id=98726</v>
      </c>
      <c r="B154" s="4" t="s">
        <v>531</v>
      </c>
      <c r="C154" s="4" t="s">
        <v>527</v>
      </c>
      <c r="D154" s="4" t="s">
        <v>532</v>
      </c>
      <c r="E154" s="4" t="s">
        <v>533</v>
      </c>
      <c r="F154" s="4" t="s">
        <v>17</v>
      </c>
      <c r="G154" s="4" t="s">
        <v>458</v>
      </c>
      <c r="H154" s="4" t="s">
        <v>75</v>
      </c>
      <c r="I154" s="5" t="n">
        <v>39599.9166666667</v>
      </c>
      <c r="J154" s="4" t="s">
        <v>20</v>
      </c>
      <c r="K154" s="4" t="s">
        <v>21</v>
      </c>
      <c r="L154" s="4" t="s">
        <v>383</v>
      </c>
    </row>
    <row r="155" customFormat="false" ht="12.65" hidden="false" customHeight="true" outlineLevel="0" collapsed="false">
      <c r="A155" s="2" t="str">
        <f aca="false">HYPERLINK("https://www.fabsurplus.com/sdi_catalog/salesItemDetails.do?id=98727")</f>
        <v>https://www.fabsurplus.com/sdi_catalog/salesItemDetails.do?id=98727</v>
      </c>
      <c r="B155" s="2" t="s">
        <v>534</v>
      </c>
      <c r="C155" s="2" t="s">
        <v>527</v>
      </c>
      <c r="D155" s="2" t="s">
        <v>535</v>
      </c>
      <c r="E155" s="2" t="s">
        <v>536</v>
      </c>
      <c r="F155" s="2" t="s">
        <v>17</v>
      </c>
      <c r="G155" s="2" t="s">
        <v>458</v>
      </c>
      <c r="H155" s="2" t="s">
        <v>75</v>
      </c>
      <c r="I155" s="3" t="n">
        <v>39569</v>
      </c>
      <c r="J155" s="2" t="s">
        <v>20</v>
      </c>
      <c r="K155" s="2" t="s">
        <v>21</v>
      </c>
      <c r="L155" s="2" t="s">
        <v>383</v>
      </c>
    </row>
    <row r="156" customFormat="false" ht="12.65" hidden="false" customHeight="true" outlineLevel="0" collapsed="false">
      <c r="A156" s="4" t="str">
        <f aca="false">HYPERLINK("https://www.fabsurplus.com/sdi_catalog/salesItemDetails.do?id=98728")</f>
        <v>https://www.fabsurplus.com/sdi_catalog/salesItemDetails.do?id=98728</v>
      </c>
      <c r="B156" s="4" t="s">
        <v>537</v>
      </c>
      <c r="C156" s="4" t="s">
        <v>527</v>
      </c>
      <c r="D156" s="4" t="s">
        <v>538</v>
      </c>
      <c r="E156" s="4" t="s">
        <v>539</v>
      </c>
      <c r="F156" s="4" t="s">
        <v>17</v>
      </c>
      <c r="G156" s="4" t="s">
        <v>458</v>
      </c>
      <c r="H156" s="4" t="s">
        <v>75</v>
      </c>
      <c r="I156" s="5" t="n">
        <v>39569</v>
      </c>
      <c r="J156" s="4" t="s">
        <v>20</v>
      </c>
      <c r="K156" s="4" t="s">
        <v>21</v>
      </c>
      <c r="L156" s="4" t="s">
        <v>383</v>
      </c>
    </row>
    <row r="157" customFormat="false" ht="12.65" hidden="false" customHeight="true" outlineLevel="0" collapsed="false">
      <c r="A157" s="2" t="str">
        <f aca="false">HYPERLINK("https://www.fabsurplus.com/sdi_catalog/salesItemDetails.do?id=98731")</f>
        <v>https://www.fabsurplus.com/sdi_catalog/salesItemDetails.do?id=98731</v>
      </c>
      <c r="B157" s="2" t="s">
        <v>540</v>
      </c>
      <c r="C157" s="2" t="s">
        <v>541</v>
      </c>
      <c r="D157" s="2" t="s">
        <v>542</v>
      </c>
      <c r="E157" s="2" t="s">
        <v>543</v>
      </c>
      <c r="F157" s="2" t="s">
        <v>17</v>
      </c>
      <c r="G157" s="2" t="s">
        <v>458</v>
      </c>
      <c r="H157" s="2" t="s">
        <v>75</v>
      </c>
      <c r="I157" s="3" t="n">
        <v>39600</v>
      </c>
      <c r="J157" s="2" t="s">
        <v>20</v>
      </c>
      <c r="K157" s="2" t="s">
        <v>21</v>
      </c>
      <c r="L157" s="2" t="s">
        <v>383</v>
      </c>
    </row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2023-11-21T18:28:23Z</dcterms:modified>
  <cp:revision>27</cp:revision>
  <dc:subject/>
  <dc:title/>
</cp:coreProperties>
</file>